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vel\Documents\"/>
    </mc:Choice>
  </mc:AlternateContent>
  <xr:revisionPtr revIDLastSave="0" documentId="8_{AB574197-FCF5-4CAD-99FE-5B8B6513122D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1 SO.01.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'SO.01 SO.01.3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'SO.01 SO.01.3 Pol'!$A$1:$Y$132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G42" i="1"/>
  <c r="F42" i="1"/>
  <c r="G41" i="1"/>
  <c r="F41" i="1"/>
  <c r="G39" i="1"/>
  <c r="F39" i="1"/>
  <c r="G131" i="12"/>
  <c r="BA120" i="12"/>
  <c r="BA117" i="12"/>
  <c r="BA114" i="12"/>
  <c r="BA3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3" i="12"/>
  <c r="G8" i="12" s="1"/>
  <c r="I23" i="12"/>
  <c r="K23" i="12"/>
  <c r="O23" i="12"/>
  <c r="O8" i="12" s="1"/>
  <c r="Q23" i="12"/>
  <c r="V23" i="12"/>
  <c r="G26" i="12"/>
  <c r="I26" i="12"/>
  <c r="O26" i="12"/>
  <c r="Q26" i="12"/>
  <c r="G27" i="12"/>
  <c r="I27" i="12"/>
  <c r="K27" i="12"/>
  <c r="K26" i="12" s="1"/>
  <c r="M27" i="12"/>
  <c r="M26" i="12" s="1"/>
  <c r="O27" i="12"/>
  <c r="Q27" i="12"/>
  <c r="V27" i="12"/>
  <c r="V26" i="12" s="1"/>
  <c r="G32" i="12"/>
  <c r="I32" i="12"/>
  <c r="K32" i="12"/>
  <c r="M32" i="12"/>
  <c r="O32" i="12"/>
  <c r="Q32" i="12"/>
  <c r="V32" i="12"/>
  <c r="G35" i="12"/>
  <c r="O35" i="12"/>
  <c r="G36" i="12"/>
  <c r="M36" i="12" s="1"/>
  <c r="M35" i="12" s="1"/>
  <c r="I36" i="12"/>
  <c r="I35" i="12" s="1"/>
  <c r="K36" i="12"/>
  <c r="K35" i="12" s="1"/>
  <c r="O36" i="12"/>
  <c r="Q36" i="12"/>
  <c r="Q35" i="12" s="1"/>
  <c r="V36" i="12"/>
  <c r="V35" i="12" s="1"/>
  <c r="G43" i="12"/>
  <c r="I43" i="12"/>
  <c r="K43" i="12"/>
  <c r="M43" i="12"/>
  <c r="O43" i="12"/>
  <c r="Q43" i="12"/>
  <c r="V43" i="12"/>
  <c r="K47" i="12"/>
  <c r="V47" i="12"/>
  <c r="G48" i="12"/>
  <c r="G47" i="12" s="1"/>
  <c r="I48" i="12"/>
  <c r="I47" i="12" s="1"/>
  <c r="K48" i="12"/>
  <c r="O48" i="12"/>
  <c r="O47" i="12" s="1"/>
  <c r="Q48" i="12"/>
  <c r="Q47" i="12" s="1"/>
  <c r="V48" i="12"/>
  <c r="G50" i="12"/>
  <c r="I50" i="12"/>
  <c r="O50" i="12"/>
  <c r="Q50" i="12"/>
  <c r="G51" i="12"/>
  <c r="I51" i="12"/>
  <c r="K51" i="12"/>
  <c r="K50" i="12" s="1"/>
  <c r="M51" i="12"/>
  <c r="M50" i="12" s="1"/>
  <c r="O51" i="12"/>
  <c r="Q51" i="12"/>
  <c r="V51" i="12"/>
  <c r="V50" i="12" s="1"/>
  <c r="G54" i="12"/>
  <c r="G53" i="12" s="1"/>
  <c r="I54" i="12"/>
  <c r="I53" i="12" s="1"/>
  <c r="K54" i="12"/>
  <c r="O54" i="12"/>
  <c r="O53" i="12" s="1"/>
  <c r="Q54" i="12"/>
  <c r="Q53" i="12" s="1"/>
  <c r="V54" i="12"/>
  <c r="G59" i="12"/>
  <c r="M59" i="12" s="1"/>
  <c r="I59" i="12"/>
  <c r="K59" i="12"/>
  <c r="K53" i="12" s="1"/>
  <c r="O59" i="12"/>
  <c r="Q59" i="12"/>
  <c r="V59" i="12"/>
  <c r="V53" i="12" s="1"/>
  <c r="G61" i="12"/>
  <c r="I61" i="12"/>
  <c r="K61" i="12"/>
  <c r="M61" i="12"/>
  <c r="O61" i="12"/>
  <c r="Q61" i="12"/>
  <c r="V61" i="12"/>
  <c r="K65" i="12"/>
  <c r="V65" i="12"/>
  <c r="G66" i="12"/>
  <c r="G65" i="12" s="1"/>
  <c r="I66" i="12"/>
  <c r="I65" i="12" s="1"/>
  <c r="K66" i="12"/>
  <c r="O66" i="12"/>
  <c r="O65" i="12" s="1"/>
  <c r="Q66" i="12"/>
  <c r="Q65" i="12" s="1"/>
  <c r="V66" i="12"/>
  <c r="I69" i="12"/>
  <c r="Q69" i="12"/>
  <c r="G70" i="12"/>
  <c r="I70" i="12"/>
  <c r="K70" i="12"/>
  <c r="K69" i="12" s="1"/>
  <c r="M70" i="12"/>
  <c r="O70" i="12"/>
  <c r="Q70" i="12"/>
  <c r="V70" i="12"/>
  <c r="V69" i="12" s="1"/>
  <c r="G72" i="12"/>
  <c r="G69" i="12" s="1"/>
  <c r="I72" i="12"/>
  <c r="K72" i="12"/>
  <c r="M72" i="12"/>
  <c r="O72" i="12"/>
  <c r="O69" i="12" s="1"/>
  <c r="Q72" i="12"/>
  <c r="V72" i="12"/>
  <c r="G74" i="12"/>
  <c r="M74" i="12" s="1"/>
  <c r="I74" i="12"/>
  <c r="K74" i="12"/>
  <c r="O74" i="12"/>
  <c r="Q74" i="12"/>
  <c r="V74" i="12"/>
  <c r="G77" i="12"/>
  <c r="I77" i="12"/>
  <c r="O77" i="12"/>
  <c r="Q77" i="12"/>
  <c r="G78" i="12"/>
  <c r="I78" i="12"/>
  <c r="K78" i="12"/>
  <c r="K77" i="12" s="1"/>
  <c r="M78" i="12"/>
  <c r="M77" i="12" s="1"/>
  <c r="O78" i="12"/>
  <c r="Q78" i="12"/>
  <c r="V78" i="12"/>
  <c r="V77" i="12" s="1"/>
  <c r="G89" i="12"/>
  <c r="I89" i="12"/>
  <c r="K89" i="12"/>
  <c r="M89" i="12"/>
  <c r="O89" i="12"/>
  <c r="Q89" i="12"/>
  <c r="V89" i="12"/>
  <c r="G92" i="12"/>
  <c r="O92" i="12"/>
  <c r="G93" i="12"/>
  <c r="M93" i="12" s="1"/>
  <c r="M92" i="12" s="1"/>
  <c r="I93" i="12"/>
  <c r="I92" i="12" s="1"/>
  <c r="K93" i="12"/>
  <c r="K92" i="12" s="1"/>
  <c r="O93" i="12"/>
  <c r="Q93" i="12"/>
  <c r="Q92" i="12" s="1"/>
  <c r="V93" i="12"/>
  <c r="V92" i="12" s="1"/>
  <c r="G96" i="12"/>
  <c r="G95" i="12" s="1"/>
  <c r="I96" i="12"/>
  <c r="K96" i="12"/>
  <c r="M96" i="12"/>
  <c r="O96" i="12"/>
  <c r="O95" i="12" s="1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I95" i="12" s="1"/>
  <c r="K100" i="12"/>
  <c r="O100" i="12"/>
  <c r="Q100" i="12"/>
  <c r="Q95" i="12" s="1"/>
  <c r="V100" i="12"/>
  <c r="G102" i="12"/>
  <c r="I102" i="12"/>
  <c r="K102" i="12"/>
  <c r="K95" i="12" s="1"/>
  <c r="M102" i="12"/>
  <c r="O102" i="12"/>
  <c r="Q102" i="12"/>
  <c r="V102" i="12"/>
  <c r="V95" i="12" s="1"/>
  <c r="G104" i="12"/>
  <c r="I104" i="12"/>
  <c r="K104" i="12"/>
  <c r="M104" i="12"/>
  <c r="O104" i="12"/>
  <c r="Q104" i="12"/>
  <c r="V104" i="12"/>
  <c r="G106" i="12"/>
  <c r="AF131" i="12" s="1"/>
  <c r="I106" i="12"/>
  <c r="K106" i="12"/>
  <c r="O106" i="12"/>
  <c r="Q106" i="12"/>
  <c r="V106" i="12"/>
  <c r="G108" i="12"/>
  <c r="M108" i="12" s="1"/>
  <c r="I108" i="12"/>
  <c r="K108" i="12"/>
  <c r="O108" i="12"/>
  <c r="Q108" i="12"/>
  <c r="V108" i="12"/>
  <c r="G110" i="12"/>
  <c r="I110" i="12"/>
  <c r="K110" i="12"/>
  <c r="M110" i="12"/>
  <c r="O110" i="12"/>
  <c r="Q110" i="12"/>
  <c r="V110" i="12"/>
  <c r="G113" i="12"/>
  <c r="G112" i="12" s="1"/>
  <c r="I113" i="12"/>
  <c r="I112" i="12" s="1"/>
  <c r="K113" i="12"/>
  <c r="O113" i="12"/>
  <c r="O112" i="12" s="1"/>
  <c r="Q113" i="12"/>
  <c r="Q112" i="12" s="1"/>
  <c r="V113" i="12"/>
  <c r="G116" i="12"/>
  <c r="M116" i="12" s="1"/>
  <c r="I116" i="12"/>
  <c r="K116" i="12"/>
  <c r="O116" i="12"/>
  <c r="Q116" i="12"/>
  <c r="V116" i="12"/>
  <c r="G119" i="12"/>
  <c r="I119" i="12"/>
  <c r="K119" i="12"/>
  <c r="K112" i="12" s="1"/>
  <c r="M119" i="12"/>
  <c r="O119" i="12"/>
  <c r="Q119" i="12"/>
  <c r="V119" i="12"/>
  <c r="V112" i="12" s="1"/>
  <c r="G122" i="12"/>
  <c r="I122" i="12"/>
  <c r="K122" i="12"/>
  <c r="M122" i="12"/>
  <c r="O122" i="12"/>
  <c r="Q122" i="12"/>
  <c r="V122" i="12"/>
  <c r="G125" i="12"/>
  <c r="O125" i="12"/>
  <c r="G126" i="12"/>
  <c r="M126" i="12" s="1"/>
  <c r="M125" i="12" s="1"/>
  <c r="I126" i="12"/>
  <c r="I125" i="12" s="1"/>
  <c r="K126" i="12"/>
  <c r="K125" i="12" s="1"/>
  <c r="O126" i="12"/>
  <c r="Q126" i="12"/>
  <c r="Q125" i="12" s="1"/>
  <c r="V126" i="12"/>
  <c r="V125" i="12" s="1"/>
  <c r="G128" i="12"/>
  <c r="I128" i="12"/>
  <c r="K128" i="12"/>
  <c r="M128" i="12"/>
  <c r="O128" i="12"/>
  <c r="Q128" i="12"/>
  <c r="V128" i="12"/>
  <c r="AE131" i="12"/>
  <c r="I20" i="1"/>
  <c r="I19" i="1"/>
  <c r="I18" i="1"/>
  <c r="I17" i="1"/>
  <c r="I16" i="1"/>
  <c r="I82" i="1"/>
  <c r="J80" i="1" s="1"/>
  <c r="AZ61" i="1"/>
  <c r="AZ60" i="1"/>
  <c r="AZ59" i="1"/>
  <c r="AZ58" i="1"/>
  <c r="AZ57" i="1"/>
  <c r="AZ56" i="1"/>
  <c r="AZ55" i="1"/>
  <c r="AZ54" i="1"/>
  <c r="AZ53" i="1"/>
  <c r="AZ52" i="1"/>
  <c r="AZ51" i="1"/>
  <c r="AZ49" i="1"/>
  <c r="AZ48" i="1"/>
  <c r="AZ47" i="1"/>
  <c r="AZ46" i="1"/>
  <c r="F43" i="1"/>
  <c r="G23" i="1" s="1"/>
  <c r="G43" i="1"/>
  <c r="G25" i="1" s="1"/>
  <c r="A25" i="1" s="1"/>
  <c r="H42" i="1"/>
  <c r="I42" i="1" s="1"/>
  <c r="H40" i="1"/>
  <c r="H39" i="1"/>
  <c r="I39" i="1" s="1"/>
  <c r="I43" i="1" s="1"/>
  <c r="J28" i="1"/>
  <c r="J26" i="1"/>
  <c r="G38" i="1"/>
  <c r="F38" i="1"/>
  <c r="J23" i="1"/>
  <c r="J24" i="1"/>
  <c r="J25" i="1"/>
  <c r="J27" i="1"/>
  <c r="E24" i="1"/>
  <c r="E26" i="1"/>
  <c r="J71" i="1" l="1"/>
  <c r="J79" i="1"/>
  <c r="J73" i="1"/>
  <c r="J69" i="1"/>
  <c r="J77" i="1"/>
  <c r="J75" i="1"/>
  <c r="J81" i="1"/>
  <c r="H41" i="1"/>
  <c r="I41" i="1" s="1"/>
  <c r="G26" i="1"/>
  <c r="A26" i="1"/>
  <c r="A23" i="1"/>
  <c r="G28" i="1"/>
  <c r="M69" i="12"/>
  <c r="M95" i="12"/>
  <c r="M8" i="12"/>
  <c r="M113" i="12"/>
  <c r="M112" i="12" s="1"/>
  <c r="M106" i="12"/>
  <c r="M66" i="12"/>
  <c r="M65" i="12" s="1"/>
  <c r="M54" i="12"/>
  <c r="M53" i="12" s="1"/>
  <c r="M48" i="12"/>
  <c r="M47" i="12" s="1"/>
  <c r="M23" i="12"/>
  <c r="I21" i="1"/>
  <c r="J70" i="1"/>
  <c r="J72" i="1"/>
  <c r="J74" i="1"/>
  <c r="J76" i="1"/>
  <c r="J78" i="1"/>
  <c r="J41" i="1"/>
  <c r="J39" i="1"/>
  <c r="J43" i="1" s="1"/>
  <c r="J42" i="1"/>
  <c r="H43" i="1"/>
  <c r="J82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Ferebauer</author>
  </authors>
  <commentList>
    <comment ref="S6" authorId="0" shapeId="0" xr:uid="{75C72071-9434-49BE-AC70-B63C52B309D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6C0B717-A56D-495C-AECF-F03EB285AEF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<sst xmlns="http://schemas.openxmlformats.org/spreadsheetml/2006/main" count="654" uniqueCount="281">
  <si>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</si>
  <si>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</si>
  <si>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</si>
  <si>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</si>
  <si>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</si>
  <si>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</si>
  <si>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</si>
  <si>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</si>
  <si>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</si>
  <si>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</si>
  <si>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</si>
  <si>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</si>
  <si>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</si>
  <si>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</si>
  <si>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</si>
  <si>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</si>
  <si>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</si>
  <si>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</si>
  <si>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</si>
  <si>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</si>
  <si>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</si>
  <si>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</si>
  <si>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</si>
  <si>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</si>
  <si>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</si>
  <si>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</si>
  <si>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</si>
  <si>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</si>
  <si>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</si>
  <si>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</si>
  <si>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</si>
  <si>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</si>
  <si>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</si>
  <si>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</si>
  <si>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</si>
  <si>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</si>
  <si>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</si>
  <si>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</si>
  <si>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</si>
  <si>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</si>
  <si>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</si>
  <si>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</si>
  <si>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</si>
  <si>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SO.01.3</t>
  </si>
  <si>
    <t>Výměna podhledu v jídelně 1.NP</t>
  </si>
  <si>
    <t>SO.01</t>
  </si>
  <si>
    <t>Školní kuchyně</t>
  </si>
  <si>
    <t>Objekt:</t>
  </si>
  <si>
    <t>Rozpočet:</t>
  </si>
  <si>
    <t>Ferebauer</t>
  </si>
  <si>
    <t>PFB21026</t>
  </si>
  <si>
    <t>Rekonstrukce školní kuchyně ZŠ Horácké náměstí, Brno</t>
  </si>
  <si>
    <t>Statutární město Brno</t>
  </si>
  <si>
    <t>Dominikánské náměstí 196/1</t>
  </si>
  <si>
    <t>Brno-Brno-město</t>
  </si>
  <si>
    <t>60200</t>
  </si>
  <si>
    <t>44992785</t>
  </si>
  <si>
    <t>CZ44992785</t>
  </si>
  <si>
    <t>TIPRO projekt s.r.o.</t>
  </si>
  <si>
    <t>Kociánka 8/10</t>
  </si>
  <si>
    <t>Brno-Sadová</t>
  </si>
  <si>
    <t>61200</t>
  </si>
  <si>
    <t>26944685</t>
  </si>
  <si>
    <t>CZ26944685</t>
  </si>
  <si>
    <t>Stavba</t>
  </si>
  <si>
    <t>Stavební objekt</t>
  </si>
  <si>
    <t>Celkem za stavbu</t>
  </si>
  <si>
    <t>CZK</t>
  </si>
  <si>
    <t>#POPS</t>
  </si>
  <si>
    <t>Popis stavby: PFB21026 - Rekonstrukce školní kuchyně ZŠ Horácké náměstí, Brno</t>
  </si>
  <si>
    <t>DPH:</t>
  </si>
  <si>
    <t>Veškeré nabídkové ceny v nabídkovém rozpočtu budou uvedeny bez DPH.</t>
  </si>
  <si>
    <t>Výše DPH bude účtována dle platného zákona v době realizace.</t>
  </si>
  <si>
    <t>Obecně:</t>
  </si>
  <si>
    <t>Dodavatel předloží veškeré připomínky k projektové dokumentaci a výkazu výměr, před předložením své cenové nabídky</t>
  </si>
  <si>
    <t>Rozpočet a VV má charakter odborné studie předběžných prací a materiálů.</t>
  </si>
  <si>
    <t>Jakékoliv další nakládání s dokumentem po předání objednateli podléhá smluvním podmínkám těchto stran bez vlivu na zpracovatele odborné studie, pokud není v objednávce stanoveno jinak.</t>
  </si>
  <si>
    <t>Pokud není v objednávce uvedeno jinak, neslouží výkaz výměr pro závazné objednání materiálu, prací a služeb, tyto množství musí být před objednáním prověřeny dle skutečnosti na stavbě.</t>
  </si>
  <si>
    <t xml:space="preserve"> Na dokument je poskytnuta záruka ve lhůtě 36 měsíců. V případě shledání vad díla budou tyto zhotovitelem bezodkladně odstraněny. Buď vydáním nového rozpočtu a výkazu výměr, formou dodatku nebo rozdílového rozpočtu.</t>
  </si>
  <si>
    <t>#POPO</t>
  </si>
  <si>
    <t>Popis objektu: SO.01 - Školní kuchyně</t>
  </si>
  <si>
    <t>#POPR</t>
  </si>
  <si>
    <t>Popis rozpočtu: SO.01.3 - Výměna podhledu v jídelně 1.NP</t>
  </si>
  <si>
    <t>Rekapitulace dílů</t>
  </si>
  <si>
    <t>Typ dílu</t>
  </si>
  <si>
    <t>11</t>
  </si>
  <si>
    <t>Přípravné a přidružené práce</t>
  </si>
  <si>
    <t>311</t>
  </si>
  <si>
    <t>Konstrukce sádrokartonové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</si>
  <si>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</si>
  <si>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</si>
  <si>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</si>
  <si>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</si>
  <si>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</si>
  <si>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</si>
  <si>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</si>
  <si>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</si>
  <si>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</si>
  <si>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</si>
  <si>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</si>
  <si>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</si>
  <si>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</si>
  <si>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</si>
  <si>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</si>
  <si>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</si>
  <si>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</si>
  <si>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</si>
  <si>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</si>
  <si>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</si>
  <si>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</si>
  <si>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</si>
  <si>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</si>
  <si>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</si>
  <si>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</si>
  <si>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</si>
  <si>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</si>
  <si>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</si>
  <si>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</si>
  <si>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</si>
  <si>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</si>
  <si>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</si>
  <si>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</si>
  <si>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</si>
  <si>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</si>
  <si>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</si>
  <si>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</si>
  <si>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</si>
  <si>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</si>
  <si>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</si>
  <si>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</si>
  <si>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</si>
  <si>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</si>
  <si>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</si>
  <si>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</si>
  <si>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</si>
  <si>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</si>
  <si>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</si>
  <si>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</si>
  <si>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</si>
  <si>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784011221RT1</t>
  </si>
  <si>
    <t>Ostatní práce zakrytí předmětů,  , bez dodávky materiálu</t>
  </si>
  <si>
    <t>m2</t>
  </si>
  <si>
    <t>800-784</t>
  </si>
  <si>
    <t>RTS 22/ II</t>
  </si>
  <si>
    <t>Práce</t>
  </si>
  <si>
    <t>Běžná</t>
  </si>
  <si>
    <t>POL1_</t>
  </si>
  <si>
    <t xml:space="preserve">sloupy : </t>
  </si>
  <si>
    <t>VV</t>
  </si>
  <si>
    <t>(0,40+0,40)*2*3,10*3</t>
  </si>
  <si>
    <t xml:space="preserve">stěny : </t>
  </si>
  <si>
    <t>(23,62+0,09+0,50+0,15+0,25*2+9,49)*2*1,35</t>
  </si>
  <si>
    <t>-4,90*(1,35-0,88)*4</t>
  </si>
  <si>
    <t>-2,28*1,35</t>
  </si>
  <si>
    <t>-9,90*(1,35-0,88)</t>
  </si>
  <si>
    <t>SPU</t>
  </si>
  <si>
    <t>784011222RT1</t>
  </si>
  <si>
    <t>Ostatní práce zakrytí podlah,  , bez dodávky materiálu</t>
  </si>
  <si>
    <t>28323215R</t>
  </si>
  <si>
    <t>fólie ochranná separační; PE; čirá; tl = 0,04 mm; š = 2 000 mm; l = 50,000 m</t>
  </si>
  <si>
    <t>SPCM</t>
  </si>
  <si>
    <t>Specifikace</t>
  </si>
  <si>
    <t>Zelená</t>
  </si>
  <si>
    <t>POL3_</t>
  </si>
  <si>
    <t>Odkaz na mn. položky pořadí 1 : 90,68200*1,1</t>
  </si>
  <si>
    <t>69366198R</t>
  </si>
  <si>
    <t>geotextilie PP; funkce separační, ochranná, výztužná, filtrační; plošná hmotnost 300 g/m2; zpevněná oboustranně</t>
  </si>
  <si>
    <t>Odkaz na mn. položky pořadí 2 : 226,54000*1,1</t>
  </si>
  <si>
    <t>342266111RU9</t>
  </si>
  <si>
    <t>Předstěny opláštěné sádrokartonovými deskami obklad stěn sádrokartonem na ocelovou konstrukci z profilů CW 50 tloušťka desky 12, 5 mm, impregnovaná, bez izolace</t>
  </si>
  <si>
    <t>801-1</t>
  </si>
  <si>
    <t xml:space="preserve">SDK čela : </t>
  </si>
  <si>
    <t>23,62*0,12</t>
  </si>
  <si>
    <t>(9,90+0,10*2)*0,28</t>
  </si>
  <si>
    <t>342266998R00</t>
  </si>
  <si>
    <t>Předstěny opláštěné sádrokartonovými deskami příplatky příplatek pro obklad za plochu do 2 m2</t>
  </si>
  <si>
    <t>Odkaz na mn. položky pořadí 5 : 5,66240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</si>
  <si>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</si>
  <si>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</si>
  <si>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</si>
  <si>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</si>
  <si>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 xml:space="preserve">okna, dveře : </t>
  </si>
  <si>
    <t>9,90*1,20</t>
  </si>
  <si>
    <t>4,90*2,30*4</t>
  </si>
  <si>
    <t>2,28*3,35</t>
  </si>
  <si>
    <t>612409991RT2</t>
  </si>
  <si>
    <t>Začištění omítek kolem oken, dveří a obkladů apod. s použitím suché maltové směsi</t>
  </si>
  <si>
    <t>m</t>
  </si>
  <si>
    <t>801-4</t>
  </si>
  <si>
    <t xml:space="preserve">VZT mřížky : </t>
  </si>
  <si>
    <t>1,8*7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</si>
  <si>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</si>
  <si>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</si>
  <si>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</si>
  <si>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</si>
  <si>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</si>
  <si>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</si>
  <si>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</si>
  <si>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801-3</t>
  </si>
  <si>
    <t>23,62*0,285</t>
  </si>
  <si>
    <t>(9,90+0,10*2)*0,455</t>
  </si>
  <si>
    <t>963016211R00</t>
  </si>
  <si>
    <t>Demontáž sádrokartonových a sádrovláknitých podhledů z kazet 600 x 600 mm bez minerální izolace, na kovovém roštu, tl. 12,5 mm</t>
  </si>
  <si>
    <t>728415815R00</t>
  </si>
  <si>
    <t>Demontáž větrací nebo ventilační mřížky nad průřez 0,2 m2</t>
  </si>
  <si>
    <t>kus</t>
  </si>
  <si>
    <t>800-728</t>
  </si>
  <si>
    <t xml:space="preserve">ke zpětnému osazení : </t>
  </si>
  <si>
    <t>7</t>
  </si>
  <si>
    <t>999281105R00</t>
  </si>
  <si>
    <t xml:space="preserve">Přesun hmot pro opravy a údržbu objektů pro opravy a údržbu dosavadních objektů včetně vnějších plášťů  výšky do 6 m,  </t>
  </si>
  <si>
    <t>t</t>
  </si>
  <si>
    <t>Přesun hmot</t>
  </si>
  <si>
    <t>POL7_</t>
  </si>
  <si>
    <t>oborů 801, 803, 811 a 812</t>
  </si>
  <si>
    <t>767.01</t>
  </si>
  <si>
    <t>Podhled kazetový 600/600 mm, minerální, kompletizovaný vč. závěsů</t>
  </si>
  <si>
    <t>Vlastní</t>
  </si>
  <si>
    <t>Indiv</t>
  </si>
  <si>
    <t>767.02</t>
  </si>
  <si>
    <t>Montáž vzduchotechnických mřížek vč. očištění</t>
  </si>
  <si>
    <t>998767101R00</t>
  </si>
  <si>
    <t>Přesun hmot pro kovové stavební doplňk. konstrukce v objektech výšky do 6 m</t>
  </si>
  <si>
    <t>800-767</t>
  </si>
  <si>
    <t>50 m vodorovně</t>
  </si>
  <si>
    <t>784191101R00</t>
  </si>
  <si>
    <t>Příprava povrchu Penetrace (napouštění) podkladu disperzní, jednonásobná</t>
  </si>
  <si>
    <t xml:space="preserve">všechny výměry jako "čisté" s odpočty otvorů - zohlednit v j.c. : </t>
  </si>
  <si>
    <t/>
  </si>
  <si>
    <t xml:space="preserve">omítka stěn : </t>
  </si>
  <si>
    <t>(23,62+0,09+0,50+0,15+0,25*2+9,49)*2*(3,06-1,35)</t>
  </si>
  <si>
    <t>-4,90*(2,30+0,88-1,35)*4</t>
  </si>
  <si>
    <t>-2,28*(3,36-1,35)</t>
  </si>
  <si>
    <t>-9,90*(1,20+0,88-1,35)</t>
  </si>
  <si>
    <t>784195312R00</t>
  </si>
  <si>
    <t>Malby z malířských směsí otěruvzdorných,  , bělost 88 %, dvojnásobné</t>
  </si>
  <si>
    <t>Odkaz na mn. položky pořadí 18 : 75,46160</t>
  </si>
  <si>
    <t>M21.01</t>
  </si>
  <si>
    <t>Silnoproud celkem - viz samostatný rozpočet</t>
  </si>
  <si>
    <t>soubor</t>
  </si>
  <si>
    <t>979951111R00</t>
  </si>
  <si>
    <t>Výkup kovů železný šrot, tloušťky do 4 mm</t>
  </si>
  <si>
    <t>Přesun suti</t>
  </si>
  <si>
    <t>POL8_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</si>
  <si>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</si>
  <si>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</si>
  <si>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</si>
  <si>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</si>
  <si>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</si>
  <si>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</si>
  <si>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</si>
  <si>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</si>
  <si>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</si>
  <si>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</si>
  <si>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979990110R00</t>
  </si>
  <si>
    <t>Poplatek za skládku za uložení, sádrokartonové desky,  , skupina 17 08 02 z Katalogu odpadů</t>
  </si>
  <si>
    <t>979990191R00</t>
  </si>
  <si>
    <t>Poplatek za skládku za uložení, plastové výrobky,  , skupina 17 02 03 z Katalogu odpadů</t>
  </si>
  <si>
    <t>005121010R</t>
  </si>
  <si>
    <t>Vybudování zařízení staveniště</t>
  </si>
  <si>
    <t>Soubor</t>
  </si>
  <si>
    <t>VRN</t>
  </si>
  <si>
    <t>POL99_2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</si>
  <si>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</si>
  <si>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POP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</si>
  <si>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</si>
  <si>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</si>
  <si>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</si>
  <si>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</si>
  <si>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</si>
  <si>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</si>
  <si>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</si>
  <si>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</si>
  <si>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</si>
  <si>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005211080R</t>
  </si>
  <si>
    <t xml:space="preserve">Bezpečnostní a hygienická opatření na staveništi </t>
  </si>
  <si>
    <t>POL99_8</t>
  </si>
  <si>
    <t>005241010R</t>
  </si>
  <si>
    <t xml:space="preserve">Dokumentace skutečného provedení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</si>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</sst>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gWGfug7df/wgYu+kSTH6MFJ2OQHvCCnkwRrXmPcYF2x2XRzsrT9lCfLJorFgruMy6U4+5Qpkbe/XxXgKRbcG4w==" saltValue="K3uQ08cEzIeTnbfftlxJT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85"/>
  <sheetViews>
    <sheetView showGridLines="0" topLeftCell="B27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0" customWidth="1"/>
    <col min="4" max="4" width="13" style="50" customWidth="1"/>
    <col min="5" max="5" width="9.6640625" style="50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  <col min="52" max="52" width="94" customWidth="1"/>
  </cols>
  <sheetData>
    <row r="1" spans="1:15" ht="33.75" customHeight="1" x14ac:dyDescent="0.25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5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 x14ac:dyDescent="0.25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5">
      <c r="A4" s="104">
        <v>9866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5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 x14ac:dyDescent="0.25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 x14ac:dyDescent="0.25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 x14ac:dyDescent="0.25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 x14ac:dyDescent="0.25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 x14ac:dyDescent="0.25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 x14ac:dyDescent="0.25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5">
      <c r="A14" s="2"/>
      <c r="B14" s="42" t="s">
        <v>21</v>
      </c>
      <c r="C14" s="54"/>
      <c r="D14" s="55" t="s">
        <v>49</v>
      </c>
      <c r="E14" s="56"/>
      <c r="F14" s="43"/>
      <c r="G14" s="43"/>
      <c r="H14" s="44"/>
      <c r="I14" s="43"/>
      <c r="J14" s="45"/>
    </row>
    <row r="15" spans="1:15" ht="32.25" customHeight="1" x14ac:dyDescent="0.25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5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SUMIF(F69:F81,A16,I69:I81)+SUMIF(F69:F81,"PSU",I69:I81)</f>
        <v>0</v>
      </c>
      <c r="J16" s="81"/>
    </row>
    <row r="17" spans="1:10" ht="23.25" customHeight="1" x14ac:dyDescent="0.25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SUMIF(F69:F81,A17,I69:I81)</f>
        <v>0</v>
      </c>
      <c r="J17" s="81"/>
    </row>
    <row r="18" spans="1:10" ht="23.25" customHeight="1" x14ac:dyDescent="0.25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SUMIF(F69:F81,A18,I69:I81)</f>
        <v>0</v>
      </c>
      <c r="J18" s="81"/>
    </row>
    <row r="19" spans="1:10" ht="23.25" customHeight="1" x14ac:dyDescent="0.25">
      <c r="A19" s="198" t="s">
        <v>108</v>
      </c>
      <c r="B19" s="37" t="s">
        <v>27</v>
      </c>
      <c r="C19" s="58"/>
      <c r="D19" s="59"/>
      <c r="E19" s="79"/>
      <c r="F19" s="80"/>
      <c r="G19" s="79"/>
      <c r="H19" s="80"/>
      <c r="I19" s="79">
        <f>SUMIF(F69:F81,A19,I69:I81)</f>
        <v>0</v>
      </c>
      <c r="J19" s="81"/>
    </row>
    <row r="20" spans="1:10" ht="23.25" customHeight="1" x14ac:dyDescent="0.25">
      <c r="A20" s="198" t="s">
        <v>109</v>
      </c>
      <c r="B20" s="37" t="s">
        <v>28</v>
      </c>
      <c r="C20" s="58"/>
      <c r="D20" s="59"/>
      <c r="E20" s="79"/>
      <c r="F20" s="80"/>
      <c r="G20" s="79"/>
      <c r="H20" s="80"/>
      <c r="I20" s="79">
        <f>SUMIF(F69:F81,A20,I69:I81)</f>
        <v>0</v>
      </c>
      <c r="J20" s="81"/>
    </row>
    <row r="21" spans="1:10" ht="23.25" customHeight="1" x14ac:dyDescent="0.25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5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5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5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67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52" ht="47.25" customHeight="1" x14ac:dyDescent="0.25">
      <c r="A33" s="2"/>
      <c r="B33" s="2"/>
      <c r="J33" s="9"/>
    </row>
    <row r="34" spans="1:52" s="21" customFormat="1" ht="18.75" customHeight="1" x14ac:dyDescent="0.25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5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3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52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52" ht="25.5" hidden="1" customHeight="1" x14ac:dyDescent="0.25">
      <c r="A39" s="136">
        <v>1</v>
      </c>
      <c r="B39" s="146" t="s">
        <v>64</v>
      </c>
      <c r="C39" s="147"/>
      <c r="D39" s="147"/>
      <c r="E39" s="147"/>
      <c r="F39" s="148">
        <f>'SO.01 SO.01.3 Pol'!AE131</f>
        <v>0</v>
      </c>
      <c r="G39" s="149">
        <f>'SO.01 SO.01.3 Pol'!AF131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52" ht="25.5" hidden="1" customHeight="1" x14ac:dyDescent="0.25">
      <c r="A40" s="136">
        <v>2</v>
      </c>
      <c r="B40" s="152"/>
      <c r="C40" s="153" t="s">
        <v>65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52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'SO.01 SO.01.3 Pol'!AE131</f>
        <v>0</v>
      </c>
      <c r="G41" s="155">
        <f>'SO.01 SO.01.3 Pol'!AF131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52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'SO.01 SO.01.3 Pol'!AE131</f>
        <v>0</v>
      </c>
      <c r="G42" s="150">
        <f>'SO.01 SO.01.3 Pol'!AF131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52" ht="25.5" hidden="1" customHeight="1" x14ac:dyDescent="0.25">
      <c r="A43" s="136"/>
      <c r="B43" s="159" t="s">
        <v>66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52" x14ac:dyDescent="0.25">
      <c r="A45" t="s">
        <v>68</v>
      </c>
      <c r="B45" t="s">
        <v>69</v>
      </c>
    </row>
    <row r="46" spans="1:52" x14ac:dyDescent="0.25">
      <c r="B46" s="176" t="s">
        <v>70</v>
      </c>
      <c r="C46" s="176"/>
      <c r="D46" s="176"/>
      <c r="E46" s="176"/>
      <c r="F46" s="176"/>
      <c r="G46" s="176"/>
      <c r="H46" s="176"/>
      <c r="I46" s="176"/>
      <c r="J46" s="176"/>
      <c r="AZ46" s="175" t="str">
        <f>B46</f>
        <v>DPH:</v>
      </c>
    </row>
    <row r="47" spans="1:52" x14ac:dyDescent="0.25">
      <c r="B47" s="176">
        <v>1</v>
      </c>
      <c r="C47" s="176"/>
      <c r="D47" s="176"/>
      <c r="E47" s="176"/>
      <c r="F47" s="176"/>
      <c r="G47" s="176"/>
      <c r="H47" s="176"/>
      <c r="I47" s="176"/>
      <c r="J47" s="176"/>
      <c r="AZ47" s="175">
        <f>B47</f>
        <v>1</v>
      </c>
    </row>
    <row r="48" spans="1:52" x14ac:dyDescent="0.25">
      <c r="B48" s="176" t="s">
        <v>71</v>
      </c>
      <c r="C48" s="176"/>
      <c r="D48" s="176"/>
      <c r="E48" s="176"/>
      <c r="F48" s="176"/>
      <c r="G48" s="176"/>
      <c r="H48" s="176"/>
      <c r="I48" s="176"/>
      <c r="J48" s="176"/>
      <c r="AZ48" s="175" t="str">
        <f>B48</f>
        <v>Veškeré nabídkové ceny v nabídkovém rozpočtu budou uvedeny bez DPH.</v>
      </c>
    </row>
    <row r="49" spans="1:52" x14ac:dyDescent="0.25">
      <c r="B49" s="176" t="s">
        <v>72</v>
      </c>
      <c r="C49" s="176"/>
      <c r="D49" s="176"/>
      <c r="E49" s="176"/>
      <c r="F49" s="176"/>
      <c r="G49" s="176"/>
      <c r="H49" s="176"/>
      <c r="I49" s="176"/>
      <c r="J49" s="176"/>
      <c r="AZ49" s="175" t="str">
        <f>B49</f>
        <v>Výše DPH bude účtována dle platného zákona v době realizace.</v>
      </c>
    </row>
    <row r="51" spans="1:52" x14ac:dyDescent="0.25">
      <c r="B51" s="176" t="s">
        <v>73</v>
      </c>
      <c r="C51" s="176"/>
      <c r="D51" s="176"/>
      <c r="E51" s="176"/>
      <c r="F51" s="176"/>
      <c r="G51" s="176"/>
      <c r="H51" s="176"/>
      <c r="I51" s="176"/>
      <c r="J51" s="176"/>
      <c r="AZ51" s="175" t="str">
        <f>B51</f>
        <v>Obecně:</v>
      </c>
    </row>
    <row r="52" spans="1:52" x14ac:dyDescent="0.25">
      <c r="B52" s="176">
        <v>1</v>
      </c>
      <c r="C52" s="176"/>
      <c r="D52" s="176"/>
      <c r="E52" s="176"/>
      <c r="F52" s="176"/>
      <c r="G52" s="176"/>
      <c r="H52" s="176"/>
      <c r="I52" s="176"/>
      <c r="J52" s="176"/>
      <c r="AZ52" s="175">
        <f>B52</f>
        <v>1</v>
      </c>
    </row>
    <row r="53" spans="1:52" ht="26.4" x14ac:dyDescent="0.25">
      <c r="B53" s="176" t="s">
        <v>74</v>
      </c>
      <c r="C53" s="176"/>
      <c r="D53" s="176"/>
      <c r="E53" s="176"/>
      <c r="F53" s="176"/>
      <c r="G53" s="176"/>
      <c r="H53" s="176"/>
      <c r="I53" s="176"/>
      <c r="J53" s="176"/>
      <c r="AZ53" s="175" t="str">
        <f>B53</f>
        <v>Dodavatel předloží veškeré připomínky k projektové dokumentaci a výkazu výměr, před předložením své cenové nabídky</v>
      </c>
    </row>
    <row r="54" spans="1:52" x14ac:dyDescent="0.25">
      <c r="B54" s="176">
        <v>2</v>
      </c>
      <c r="C54" s="176"/>
      <c r="D54" s="176"/>
      <c r="E54" s="176"/>
      <c r="F54" s="176"/>
      <c r="G54" s="176"/>
      <c r="H54" s="176"/>
      <c r="I54" s="176"/>
      <c r="J54" s="176"/>
      <c r="AZ54" s="175">
        <f>B54</f>
        <v>2</v>
      </c>
    </row>
    <row r="55" spans="1:52" x14ac:dyDescent="0.25">
      <c r="B55" s="176" t="s">
        <v>75</v>
      </c>
      <c r="C55" s="176"/>
      <c r="D55" s="176"/>
      <c r="E55" s="176"/>
      <c r="F55" s="176"/>
      <c r="G55" s="176"/>
      <c r="H55" s="176"/>
      <c r="I55" s="176"/>
      <c r="J55" s="176"/>
      <c r="AZ55" s="175" t="str">
        <f>B55</f>
        <v>Rozpočet a VV má charakter odborné studie předběžných prací a materiálů.</v>
      </c>
    </row>
    <row r="56" spans="1:52" x14ac:dyDescent="0.25">
      <c r="B56" s="176">
        <v>3</v>
      </c>
      <c r="C56" s="176"/>
      <c r="D56" s="176"/>
      <c r="E56" s="176"/>
      <c r="F56" s="176"/>
      <c r="G56" s="176"/>
      <c r="H56" s="176"/>
      <c r="I56" s="176"/>
      <c r="J56" s="176"/>
      <c r="AZ56" s="175">
        <f>B56</f>
        <v>3</v>
      </c>
    </row>
    <row r="57" spans="1:52" ht="26.4" x14ac:dyDescent="0.25">
      <c r="B57" s="176" t="s">
        <v>76</v>
      </c>
      <c r="C57" s="176"/>
      <c r="D57" s="176"/>
      <c r="E57" s="176"/>
      <c r="F57" s="176"/>
      <c r="G57" s="176"/>
      <c r="H57" s="176"/>
      <c r="I57" s="176"/>
      <c r="J57" s="176"/>
      <c r="AZ57" s="175" t="str">
        <f>B57</f>
        <v>Jakékoliv další nakládání s dokumentem po předání objednateli podléhá smluvním podmínkám těchto stran bez vlivu na zpracovatele odborné studie, pokud není v objednávce stanoveno jinak.</v>
      </c>
    </row>
    <row r="58" spans="1:52" x14ac:dyDescent="0.25">
      <c r="B58" s="176">
        <v>4</v>
      </c>
      <c r="C58" s="176"/>
      <c r="D58" s="176"/>
      <c r="E58" s="176"/>
      <c r="F58" s="176"/>
      <c r="G58" s="176"/>
      <c r="H58" s="176"/>
      <c r="I58" s="176"/>
      <c r="J58" s="176"/>
      <c r="AZ58" s="175">
        <f>B58</f>
        <v>4</v>
      </c>
    </row>
    <row r="59" spans="1:52" ht="26.4" x14ac:dyDescent="0.25">
      <c r="B59" s="176" t="s">
        <v>77</v>
      </c>
      <c r="C59" s="176"/>
      <c r="D59" s="176"/>
      <c r="E59" s="176"/>
      <c r="F59" s="176"/>
      <c r="G59" s="176"/>
      <c r="H59" s="176"/>
      <c r="I59" s="176"/>
      <c r="J59" s="176"/>
      <c r="AZ59" s="175" t="str">
        <f>B59</f>
        <v>Pokud není v objednávce uvedeno jinak, neslouží výkaz výměr pro závazné objednání materiálu, prací a služeb, tyto množství musí být před objednáním prověřeny dle skutečnosti na stavbě.</v>
      </c>
    </row>
    <row r="60" spans="1:52" x14ac:dyDescent="0.25">
      <c r="B60" s="176">
        <v>5</v>
      </c>
      <c r="C60" s="176"/>
      <c r="D60" s="176"/>
      <c r="E60" s="176"/>
      <c r="F60" s="176"/>
      <c r="G60" s="176"/>
      <c r="H60" s="176"/>
      <c r="I60" s="176"/>
      <c r="J60" s="176"/>
      <c r="AZ60" s="175">
        <f>B60</f>
        <v>5</v>
      </c>
    </row>
    <row r="61" spans="1:52" ht="39.6" x14ac:dyDescent="0.25">
      <c r="B61" s="176" t="s">
        <v>78</v>
      </c>
      <c r="C61" s="176"/>
      <c r="D61" s="176"/>
      <c r="E61" s="176"/>
      <c r="F61" s="176"/>
      <c r="G61" s="176"/>
      <c r="H61" s="176"/>
      <c r="I61" s="176"/>
      <c r="J61" s="176"/>
      <c r="AZ61" s="175" t="str">
        <f>B61</f>
        <v xml:space="preserve"> Na dokument je poskytnuta záruka ve lhůtě 36 měsíců. V případě shledání vad díla budou tyto zhotovitelem bezodkladně odstraněny. Buď vydáním nového rozpočtu a výkazu výměr, formou dodatku nebo rozdílového rozpočtu.</v>
      </c>
    </row>
    <row r="62" spans="1:52" x14ac:dyDescent="0.25">
      <c r="A62" t="s">
        <v>79</v>
      </c>
      <c r="B62" t="s">
        <v>80</v>
      </c>
    </row>
    <row r="63" spans="1:52" x14ac:dyDescent="0.25">
      <c r="A63" t="s">
        <v>81</v>
      </c>
      <c r="B63" t="s">
        <v>82</v>
      </c>
    </row>
    <row r="66" spans="1:10" ht="15.6" x14ac:dyDescent="0.3">
      <c r="B66" s="177" t="s">
        <v>83</v>
      </c>
    </row>
    <row r="68" spans="1:10" ht="25.5" customHeight="1" x14ac:dyDescent="0.25">
      <c r="A68" s="179"/>
      <c r="B68" s="182" t="s">
        <v>17</v>
      </c>
      <c r="C68" s="182" t="s">
        <v>5</v>
      </c>
      <c r="D68" s="183"/>
      <c r="E68" s="183"/>
      <c r="F68" s="184" t="s">
        <v>84</v>
      </c>
      <c r="G68" s="184"/>
      <c r="H68" s="184"/>
      <c r="I68" s="184" t="s">
        <v>29</v>
      </c>
      <c r="J68" s="184" t="s">
        <v>0</v>
      </c>
    </row>
    <row r="69" spans="1:10" ht="36.75" customHeight="1" x14ac:dyDescent="0.25">
      <c r="A69" s="180"/>
      <c r="B69" s="185" t="s">
        <v>85</v>
      </c>
      <c r="C69" s="186" t="s">
        <v>86</v>
      </c>
      <c r="D69" s="187"/>
      <c r="E69" s="187"/>
      <c r="F69" s="194" t="s">
        <v>24</v>
      </c>
      <c r="G69" s="195"/>
      <c r="H69" s="195"/>
      <c r="I69" s="195">
        <f>'SO.01 SO.01.3 Pol'!G8</f>
        <v>0</v>
      </c>
      <c r="J69" s="191" t="str">
        <f>IF(I82=0,"",I69/I82*100)</f>
        <v/>
      </c>
    </row>
    <row r="70" spans="1:10" ht="36.75" customHeight="1" x14ac:dyDescent="0.25">
      <c r="A70" s="180"/>
      <c r="B70" s="185" t="s">
        <v>87</v>
      </c>
      <c r="C70" s="186" t="s">
        <v>88</v>
      </c>
      <c r="D70" s="187"/>
      <c r="E70" s="187"/>
      <c r="F70" s="194" t="s">
        <v>24</v>
      </c>
      <c r="G70" s="195"/>
      <c r="H70" s="195"/>
      <c r="I70" s="195">
        <f>'SO.01 SO.01.3 Pol'!G26</f>
        <v>0</v>
      </c>
      <c r="J70" s="191" t="str">
        <f>IF(I82=0,"",I70/I82*100)</f>
        <v/>
      </c>
    </row>
    <row r="71" spans="1:10" ht="36.75" customHeight="1" x14ac:dyDescent="0.25">
      <c r="A71" s="180"/>
      <c r="B71" s="185" t="s">
        <v>89</v>
      </c>
      <c r="C71" s="186" t="s">
        <v>90</v>
      </c>
      <c r="D71" s="187"/>
      <c r="E71" s="187"/>
      <c r="F71" s="194" t="s">
        <v>24</v>
      </c>
      <c r="G71" s="195"/>
      <c r="H71" s="195"/>
      <c r="I71" s="195">
        <f>'SO.01 SO.01.3 Pol'!G35</f>
        <v>0</v>
      </c>
      <c r="J71" s="191" t="str">
        <f>IF(I82=0,"",I71/I82*100)</f>
        <v/>
      </c>
    </row>
    <row r="72" spans="1:10" ht="36.75" customHeight="1" x14ac:dyDescent="0.25">
      <c r="A72" s="180"/>
      <c r="B72" s="185" t="s">
        <v>91</v>
      </c>
      <c r="C72" s="186" t="s">
        <v>92</v>
      </c>
      <c r="D72" s="187"/>
      <c r="E72" s="187"/>
      <c r="F72" s="194" t="s">
        <v>24</v>
      </c>
      <c r="G72" s="195"/>
      <c r="H72" s="195"/>
      <c r="I72" s="195">
        <f>'SO.01 SO.01.3 Pol'!G47</f>
        <v>0</v>
      </c>
      <c r="J72" s="191" t="str">
        <f>IF(I82=0,"",I72/I82*100)</f>
        <v/>
      </c>
    </row>
    <row r="73" spans="1:10" ht="36.75" customHeight="1" x14ac:dyDescent="0.25">
      <c r="A73" s="180"/>
      <c r="B73" s="185" t="s">
        <v>93</v>
      </c>
      <c r="C73" s="186" t="s">
        <v>94</v>
      </c>
      <c r="D73" s="187"/>
      <c r="E73" s="187"/>
      <c r="F73" s="194" t="s">
        <v>24</v>
      </c>
      <c r="G73" s="195"/>
      <c r="H73" s="195"/>
      <c r="I73" s="195">
        <f>'SO.01 SO.01.3 Pol'!G50</f>
        <v>0</v>
      </c>
      <c r="J73" s="191" t="str">
        <f>IF(I82=0,"",I73/I82*100)</f>
        <v/>
      </c>
    </row>
    <row r="74" spans="1:10" ht="36.75" customHeight="1" x14ac:dyDescent="0.25">
      <c r="A74" s="180"/>
      <c r="B74" s="185" t="s">
        <v>95</v>
      </c>
      <c r="C74" s="186" t="s">
        <v>96</v>
      </c>
      <c r="D74" s="187"/>
      <c r="E74" s="187"/>
      <c r="F74" s="194" t="s">
        <v>24</v>
      </c>
      <c r="G74" s="195"/>
      <c r="H74" s="195"/>
      <c r="I74" s="195">
        <f>'SO.01 SO.01.3 Pol'!G53</f>
        <v>0</v>
      </c>
      <c r="J74" s="191" t="str">
        <f>IF(I82=0,"",I74/I82*100)</f>
        <v/>
      </c>
    </row>
    <row r="75" spans="1:10" ht="36.75" customHeight="1" x14ac:dyDescent="0.25">
      <c r="A75" s="180"/>
      <c r="B75" s="185" t="s">
        <v>97</v>
      </c>
      <c r="C75" s="186" t="s">
        <v>98</v>
      </c>
      <c r="D75" s="187"/>
      <c r="E75" s="187"/>
      <c r="F75" s="194" t="s">
        <v>24</v>
      </c>
      <c r="G75" s="195"/>
      <c r="H75" s="195"/>
      <c r="I75" s="195">
        <f>'SO.01 SO.01.3 Pol'!G65</f>
        <v>0</v>
      </c>
      <c r="J75" s="191" t="str">
        <f>IF(I82=0,"",I75/I82*100)</f>
        <v/>
      </c>
    </row>
    <row r="76" spans="1:10" ht="36.75" customHeight="1" x14ac:dyDescent="0.25">
      <c r="A76" s="180"/>
      <c r="B76" s="185" t="s">
        <v>99</v>
      </c>
      <c r="C76" s="186" t="s">
        <v>100</v>
      </c>
      <c r="D76" s="187"/>
      <c r="E76" s="187"/>
      <c r="F76" s="194" t="s">
        <v>25</v>
      </c>
      <c r="G76" s="195"/>
      <c r="H76" s="195"/>
      <c r="I76" s="195">
        <f>'SO.01 SO.01.3 Pol'!G69</f>
        <v>0</v>
      </c>
      <c r="J76" s="191" t="str">
        <f>IF(I82=0,"",I76/I82*100)</f>
        <v/>
      </c>
    </row>
    <row r="77" spans="1:10" ht="36.75" customHeight="1" x14ac:dyDescent="0.25">
      <c r="A77" s="180"/>
      <c r="B77" s="185" t="s">
        <v>101</v>
      </c>
      <c r="C77" s="186" t="s">
        <v>102</v>
      </c>
      <c r="D77" s="187"/>
      <c r="E77" s="187"/>
      <c r="F77" s="194" t="s">
        <v>25</v>
      </c>
      <c r="G77" s="195"/>
      <c r="H77" s="195"/>
      <c r="I77" s="195">
        <f>'SO.01 SO.01.3 Pol'!G77</f>
        <v>0</v>
      </c>
      <c r="J77" s="191" t="str">
        <f>IF(I82=0,"",I77/I82*100)</f>
        <v/>
      </c>
    </row>
    <row r="78" spans="1:10" ht="36.75" customHeight="1" x14ac:dyDescent="0.25">
      <c r="A78" s="180"/>
      <c r="B78" s="185" t="s">
        <v>103</v>
      </c>
      <c r="C78" s="186" t="s">
        <v>104</v>
      </c>
      <c r="D78" s="187"/>
      <c r="E78" s="187"/>
      <c r="F78" s="194" t="s">
        <v>26</v>
      </c>
      <c r="G78" s="195"/>
      <c r="H78" s="195"/>
      <c r="I78" s="195">
        <f>'SO.01 SO.01.3 Pol'!G92</f>
        <v>0</v>
      </c>
      <c r="J78" s="191" t="str">
        <f>IF(I82=0,"",I78/I82*100)</f>
        <v/>
      </c>
    </row>
    <row r="79" spans="1:10" ht="36.75" customHeight="1" x14ac:dyDescent="0.25">
      <c r="A79" s="180"/>
      <c r="B79" s="185" t="s">
        <v>105</v>
      </c>
      <c r="C79" s="186" t="s">
        <v>106</v>
      </c>
      <c r="D79" s="187"/>
      <c r="E79" s="187"/>
      <c r="F79" s="194" t="s">
        <v>107</v>
      </c>
      <c r="G79" s="195"/>
      <c r="H79" s="195"/>
      <c r="I79" s="195">
        <f>'SO.01 SO.01.3 Pol'!G95</f>
        <v>0</v>
      </c>
      <c r="J79" s="191" t="str">
        <f>IF(I82=0,"",I79/I82*100)</f>
        <v/>
      </c>
    </row>
    <row r="80" spans="1:10" ht="36.75" customHeight="1" x14ac:dyDescent="0.25">
      <c r="A80" s="180"/>
      <c r="B80" s="185" t="s">
        <v>108</v>
      </c>
      <c r="C80" s="186" t="s">
        <v>27</v>
      </c>
      <c r="D80" s="187"/>
      <c r="E80" s="187"/>
      <c r="F80" s="194" t="s">
        <v>108</v>
      </c>
      <c r="G80" s="195"/>
      <c r="H80" s="195"/>
      <c r="I80" s="195">
        <f>'SO.01 SO.01.3 Pol'!G112</f>
        <v>0</v>
      </c>
      <c r="J80" s="191" t="str">
        <f>IF(I82=0,"",I80/I82*100)</f>
        <v/>
      </c>
    </row>
    <row r="81" spans="1:10" ht="36.75" customHeight="1" x14ac:dyDescent="0.25">
      <c r="A81" s="180"/>
      <c r="B81" s="185" t="s">
        <v>109</v>
      </c>
      <c r="C81" s="186" t="s">
        <v>28</v>
      </c>
      <c r="D81" s="187"/>
      <c r="E81" s="187"/>
      <c r="F81" s="194" t="s">
        <v>109</v>
      </c>
      <c r="G81" s="195"/>
      <c r="H81" s="195"/>
      <c r="I81" s="195">
        <f>'SO.01 SO.01.3 Pol'!G125</f>
        <v>0</v>
      </c>
      <c r="J81" s="191" t="str">
        <f>IF(I82=0,"",I81/I82*100)</f>
        <v/>
      </c>
    </row>
    <row r="82" spans="1:10" ht="25.5" customHeight="1" x14ac:dyDescent="0.25">
      <c r="A82" s="181"/>
      <c r="B82" s="188" t="s">
        <v>1</v>
      </c>
      <c r="C82" s="189"/>
      <c r="D82" s="190"/>
      <c r="E82" s="190"/>
      <c r="F82" s="196"/>
      <c r="G82" s="197"/>
      <c r="H82" s="197"/>
      <c r="I82" s="197">
        <f>SUM(I69:I81)</f>
        <v>0</v>
      </c>
      <c r="J82" s="192">
        <f>SUM(J69:J81)</f>
        <v>0</v>
      </c>
    </row>
    <row r="83" spans="1:10" x14ac:dyDescent="0.25">
      <c r="F83" s="135"/>
      <c r="G83" s="135"/>
      <c r="H83" s="135"/>
      <c r="I83" s="135"/>
      <c r="J83" s="193"/>
    </row>
    <row r="84" spans="1:10" x14ac:dyDescent="0.25">
      <c r="F84" s="135"/>
      <c r="G84" s="135"/>
      <c r="H84" s="135"/>
      <c r="I84" s="135"/>
      <c r="J84" s="193"/>
    </row>
    <row r="85" spans="1:10" x14ac:dyDescent="0.25">
      <c r="F85" s="135"/>
      <c r="G85" s="135"/>
      <c r="H85" s="135"/>
      <c r="I85" s="135"/>
      <c r="J85" s="193"/>
    </row>
  </sheetData>
  <sheetProtection algorithmName="SHA-512" hashValue="8KNnp9itTXGMnY2Tlqbr8y96v/8Wfd7rGdx1+JVsdVtoCeCSW9FFqpkhIqiz+vBlYGvmy0H2grGEBjpsGLJk6A==" saltValue="kxi+hVBU/pK+JAMkrx52W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4">
    <mergeCell ref="C79:E79"/>
    <mergeCell ref="C80:E80"/>
    <mergeCell ref="C81:E81"/>
    <mergeCell ref="C74:E74"/>
    <mergeCell ref="C75:E75"/>
    <mergeCell ref="C76:E76"/>
    <mergeCell ref="C77:E77"/>
    <mergeCell ref="C78:E78"/>
    <mergeCell ref="C69:E69"/>
    <mergeCell ref="C70:E70"/>
    <mergeCell ref="C71:E71"/>
    <mergeCell ref="C72:E72"/>
    <mergeCell ref="C73:E73"/>
    <mergeCell ref="B57:J57"/>
    <mergeCell ref="B58:J58"/>
    <mergeCell ref="B59:J59"/>
    <mergeCell ref="B60:J60"/>
    <mergeCell ref="B61:J61"/>
    <mergeCell ref="B52:J52"/>
    <mergeCell ref="B53:J53"/>
    <mergeCell ref="B54:J54"/>
    <mergeCell ref="B55:J55"/>
    <mergeCell ref="B56:J56"/>
    <mergeCell ref="B46:J46"/>
    <mergeCell ref="B47:J47"/>
    <mergeCell ref="B48:J48"/>
    <mergeCell ref="B49:J49"/>
    <mergeCell ref="B51:J51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6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 x14ac:dyDescent="0.25">
      <c r="A2" s="49" t="s">
        <v>7</v>
      </c>
      <c r="B2" s="48"/>
      <c r="C2" s="102"/>
      <c r="D2" s="102"/>
      <c r="E2" s="102"/>
      <c r="F2" s="102"/>
      <c r="G2" s="103"/>
    </row>
    <row r="3" spans="1:7" ht="24.9" customHeight="1" x14ac:dyDescent="0.25">
      <c r="A3" s="49" t="s">
        <v>8</v>
      </c>
      <c r="B3" s="48"/>
      <c r="C3" s="102"/>
      <c r="D3" s="102"/>
      <c r="E3" s="102"/>
      <c r="F3" s="102"/>
      <c r="G3" s="103"/>
    </row>
    <row r="4" spans="1:7" ht="24.9" customHeight="1" x14ac:dyDescent="0.25">
      <c r="A4" s="49" t="s">
        <v>9</v>
      </c>
      <c r="B4" s="48"/>
      <c r="C4" s="102"/>
      <c r="D4" s="102"/>
      <c r="E4" s="102"/>
      <c r="F4" s="102"/>
      <c r="G4" s="103"/>
    </row>
    <row r="5" spans="1:7" x14ac:dyDescent="0.25">
      <c r="B5" s="4"/>
      <c r="C5" s="5"/>
      <c r="D5" s="6"/>
    </row>
  </sheetData>
  <sheetProtection algorithmName="SHA-512" hashValue="RBxzOXU/oajSHGssDz+MxoWdwAFJ6C8k+FFAXssE5867TYoQtKkIJLuUPWyD9BgECskyUvTRJYtrBBSsTofnsg==" saltValue="cWHFsJnM9LtLyvvbrY771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76B7-677F-4820-BED4-990B0F91E22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8" customWidth="1"/>
    <col min="3" max="3" width="63.33203125" style="178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9" t="s">
        <v>110</v>
      </c>
      <c r="B1" s="199"/>
      <c r="C1" s="199"/>
      <c r="D1" s="199"/>
      <c r="E1" s="199"/>
      <c r="F1" s="199"/>
      <c r="G1" s="199"/>
      <c r="AG1" t="s">
        <v>111</v>
      </c>
    </row>
    <row r="2" spans="1:60" ht="25.05" customHeight="1" x14ac:dyDescent="0.25">
      <c r="A2" s="200" t="s">
        <v>7</v>
      </c>
      <c r="B2" s="48" t="s">
        <v>50</v>
      </c>
      <c r="C2" s="203" t="s">
        <v>51</v>
      </c>
      <c r="D2" s="201"/>
      <c r="E2" s="201"/>
      <c r="F2" s="201"/>
      <c r="G2" s="202"/>
      <c r="AG2" t="s">
        <v>112</v>
      </c>
    </row>
    <row r="3" spans="1:60" ht="25.05" customHeight="1" x14ac:dyDescent="0.25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8" t="s">
        <v>112</v>
      </c>
      <c r="AG3" t="s">
        <v>113</v>
      </c>
    </row>
    <row r="4" spans="1:60" ht="25.05" customHeight="1" x14ac:dyDescent="0.25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114</v>
      </c>
    </row>
    <row r="5" spans="1:60" x14ac:dyDescent="0.25">
      <c r="D5" s="10"/>
    </row>
    <row r="6" spans="1:60" ht="39.6" x14ac:dyDescent="0.25">
      <c r="A6" s="210" t="s">
        <v>115</v>
      </c>
      <c r="B6" s="212" t="s">
        <v>116</v>
      </c>
      <c r="C6" s="212" t="s">
        <v>117</v>
      </c>
      <c r="D6" s="211" t="s">
        <v>118</v>
      </c>
      <c r="E6" s="210" t="s">
        <v>119</v>
      </c>
      <c r="F6" s="209" t="s">
        <v>120</v>
      </c>
      <c r="G6" s="210" t="s">
        <v>29</v>
      </c>
      <c r="H6" s="213" t="s">
        <v>30</v>
      </c>
      <c r="I6" s="213" t="s">
        <v>121</v>
      </c>
      <c r="J6" s="213" t="s">
        <v>31</v>
      </c>
      <c r="K6" s="213" t="s">
        <v>122</v>
      </c>
      <c r="L6" s="213" t="s">
        <v>123</v>
      </c>
      <c r="M6" s="213" t="s">
        <v>124</v>
      </c>
      <c r="N6" s="213" t="s">
        <v>125</v>
      </c>
      <c r="O6" s="213" t="s">
        <v>126</v>
      </c>
      <c r="P6" s="213" t="s">
        <v>127</v>
      </c>
      <c r="Q6" s="213" t="s">
        <v>128</v>
      </c>
      <c r="R6" s="213" t="s">
        <v>129</v>
      </c>
      <c r="S6" s="213" t="s">
        <v>130</v>
      </c>
      <c r="T6" s="213" t="s">
        <v>131</v>
      </c>
      <c r="U6" s="213" t="s">
        <v>132</v>
      </c>
      <c r="V6" s="213" t="s">
        <v>133</v>
      </c>
      <c r="W6" s="213" t="s">
        <v>134</v>
      </c>
      <c r="X6" s="213" t="s">
        <v>135</v>
      </c>
      <c r="Y6" s="213" t="s">
        <v>136</v>
      </c>
    </row>
    <row r="7" spans="1:60" hidden="1" x14ac:dyDescent="0.25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5">
      <c r="A8" s="228" t="s">
        <v>137</v>
      </c>
      <c r="B8" s="229" t="s">
        <v>85</v>
      </c>
      <c r="C8" s="247" t="s">
        <v>86</v>
      </c>
      <c r="D8" s="230"/>
      <c r="E8" s="231"/>
      <c r="F8" s="232"/>
      <c r="G8" s="232">
        <f>SUMIF(AG9:AG25,"&lt;&gt;NOR",G9:G25)</f>
        <v>0</v>
      </c>
      <c r="H8" s="232"/>
      <c r="I8" s="232">
        <f>SUM(I9:I25)</f>
        <v>0</v>
      </c>
      <c r="J8" s="232"/>
      <c r="K8" s="232">
        <f>SUM(K9:K25)</f>
        <v>0</v>
      </c>
      <c r="L8" s="232"/>
      <c r="M8" s="232">
        <f>SUM(M9:M25)</f>
        <v>0</v>
      </c>
      <c r="N8" s="231"/>
      <c r="O8" s="231">
        <f>SUM(O9:O25)</f>
        <v>7.0000000000000007E-2</v>
      </c>
      <c r="P8" s="231"/>
      <c r="Q8" s="231">
        <f>SUM(Q9:Q25)</f>
        <v>7.0000000000000007E-2</v>
      </c>
      <c r="R8" s="232"/>
      <c r="S8" s="232"/>
      <c r="T8" s="233"/>
      <c r="U8" s="227"/>
      <c r="V8" s="227">
        <f>SUM(V9:V25)</f>
        <v>4.99</v>
      </c>
      <c r="W8" s="227"/>
      <c r="X8" s="227"/>
      <c r="Y8" s="227"/>
      <c r="AG8" t="s">
        <v>138</v>
      </c>
    </row>
    <row r="9" spans="1:60" outlineLevel="1" x14ac:dyDescent="0.25">
      <c r="A9" s="235">
        <v>1</v>
      </c>
      <c r="B9" s="236" t="s">
        <v>139</v>
      </c>
      <c r="C9" s="248" t="s">
        <v>140</v>
      </c>
      <c r="D9" s="237" t="s">
        <v>141</v>
      </c>
      <c r="E9" s="238">
        <v>90.682000000000002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 t="s">
        <v>142</v>
      </c>
      <c r="S9" s="240" t="s">
        <v>143</v>
      </c>
      <c r="T9" s="241" t="s">
        <v>143</v>
      </c>
      <c r="U9" s="224">
        <v>0.03</v>
      </c>
      <c r="V9" s="224">
        <f>ROUND(E9*U9,2)</f>
        <v>2.72</v>
      </c>
      <c r="W9" s="224"/>
      <c r="X9" s="224" t="s">
        <v>144</v>
      </c>
      <c r="Y9" s="224" t="s">
        <v>145</v>
      </c>
      <c r="Z9" s="214"/>
      <c r="AA9" s="214"/>
      <c r="AB9" s="214"/>
      <c r="AC9" s="214"/>
      <c r="AD9" s="214"/>
      <c r="AE9" s="214"/>
      <c r="AF9" s="214"/>
      <c r="AG9" s="214" t="s">
        <v>146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5">
      <c r="A10" s="221"/>
      <c r="B10" s="222"/>
      <c r="C10" s="249" t="s">
        <v>147</v>
      </c>
      <c r="D10" s="225"/>
      <c r="E10" s="226"/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148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3" x14ac:dyDescent="0.25">
      <c r="A11" s="221"/>
      <c r="B11" s="222"/>
      <c r="C11" s="249" t="s">
        <v>149</v>
      </c>
      <c r="D11" s="225"/>
      <c r="E11" s="226">
        <v>14.88</v>
      </c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148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5">
      <c r="A12" s="221"/>
      <c r="B12" s="222"/>
      <c r="C12" s="249" t="s">
        <v>150</v>
      </c>
      <c r="D12" s="225"/>
      <c r="E12" s="226"/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148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3" x14ac:dyDescent="0.25">
      <c r="A13" s="221"/>
      <c r="B13" s="222"/>
      <c r="C13" s="249" t="s">
        <v>151</v>
      </c>
      <c r="D13" s="225"/>
      <c r="E13" s="226">
        <v>92.745000000000005</v>
      </c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148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5">
      <c r="A14" s="221"/>
      <c r="B14" s="222"/>
      <c r="C14" s="249" t="s">
        <v>152</v>
      </c>
      <c r="D14" s="225"/>
      <c r="E14" s="226">
        <v>-9.2119999999999997</v>
      </c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148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5">
      <c r="A15" s="221"/>
      <c r="B15" s="222"/>
      <c r="C15" s="249" t="s">
        <v>153</v>
      </c>
      <c r="D15" s="225"/>
      <c r="E15" s="226">
        <v>-3.0779999999999998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148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5">
      <c r="A16" s="221"/>
      <c r="B16" s="222"/>
      <c r="C16" s="249" t="s">
        <v>154</v>
      </c>
      <c r="D16" s="225"/>
      <c r="E16" s="226">
        <v>-4.6529999999999996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148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5">
      <c r="A17" s="221"/>
      <c r="B17" s="222"/>
      <c r="C17" s="250"/>
      <c r="D17" s="242"/>
      <c r="E17" s="242"/>
      <c r="F17" s="242"/>
      <c r="G17" s="242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155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5">
      <c r="A18" s="235">
        <v>2</v>
      </c>
      <c r="B18" s="236" t="s">
        <v>156</v>
      </c>
      <c r="C18" s="248" t="s">
        <v>157</v>
      </c>
      <c r="D18" s="237" t="s">
        <v>141</v>
      </c>
      <c r="E18" s="238">
        <v>226.54</v>
      </c>
      <c r="F18" s="239"/>
      <c r="G18" s="240">
        <f>ROUND(E18*F18,2)</f>
        <v>0</v>
      </c>
      <c r="H18" s="239"/>
      <c r="I18" s="240">
        <f>ROUND(E18*H18,2)</f>
        <v>0</v>
      </c>
      <c r="J18" s="239"/>
      <c r="K18" s="240">
        <f>ROUND(E18*J18,2)</f>
        <v>0</v>
      </c>
      <c r="L18" s="240">
        <v>21</v>
      </c>
      <c r="M18" s="240">
        <f>G18*(1+L18/100)</f>
        <v>0</v>
      </c>
      <c r="N18" s="238">
        <v>0</v>
      </c>
      <c r="O18" s="238">
        <f>ROUND(E18*N18,2)</f>
        <v>0</v>
      </c>
      <c r="P18" s="238">
        <v>2.9999999999999997E-4</v>
      </c>
      <c r="Q18" s="238">
        <f>ROUND(E18*P18,2)</f>
        <v>7.0000000000000007E-2</v>
      </c>
      <c r="R18" s="240" t="s">
        <v>142</v>
      </c>
      <c r="S18" s="240" t="s">
        <v>143</v>
      </c>
      <c r="T18" s="241" t="s">
        <v>143</v>
      </c>
      <c r="U18" s="224">
        <v>0.01</v>
      </c>
      <c r="V18" s="224">
        <f>ROUND(E18*U18,2)</f>
        <v>2.27</v>
      </c>
      <c r="W18" s="224"/>
      <c r="X18" s="224" t="s">
        <v>144</v>
      </c>
      <c r="Y18" s="224" t="s">
        <v>145</v>
      </c>
      <c r="Z18" s="214"/>
      <c r="AA18" s="214"/>
      <c r="AB18" s="214"/>
      <c r="AC18" s="214"/>
      <c r="AD18" s="214"/>
      <c r="AE18" s="214"/>
      <c r="AF18" s="214"/>
      <c r="AG18" s="214" t="s">
        <v>146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5">
      <c r="A19" s="221"/>
      <c r="B19" s="222"/>
      <c r="C19" s="251"/>
      <c r="D19" s="243"/>
      <c r="E19" s="243"/>
      <c r="F19" s="243"/>
      <c r="G19" s="243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155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5">
      <c r="A20" s="235">
        <v>3</v>
      </c>
      <c r="B20" s="236" t="s">
        <v>158</v>
      </c>
      <c r="C20" s="248" t="s">
        <v>159</v>
      </c>
      <c r="D20" s="237" t="s">
        <v>141</v>
      </c>
      <c r="E20" s="238">
        <v>99.750200000000007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38">
        <v>2.0000000000000002E-5</v>
      </c>
      <c r="O20" s="238">
        <f>ROUND(E20*N20,2)</f>
        <v>0</v>
      </c>
      <c r="P20" s="238">
        <v>0</v>
      </c>
      <c r="Q20" s="238">
        <f>ROUND(E20*P20,2)</f>
        <v>0</v>
      </c>
      <c r="R20" s="240" t="s">
        <v>160</v>
      </c>
      <c r="S20" s="240" t="s">
        <v>143</v>
      </c>
      <c r="T20" s="241" t="s">
        <v>143</v>
      </c>
      <c r="U20" s="224">
        <v>0</v>
      </c>
      <c r="V20" s="224">
        <f>ROUND(E20*U20,2)</f>
        <v>0</v>
      </c>
      <c r="W20" s="224"/>
      <c r="X20" s="224" t="s">
        <v>161</v>
      </c>
      <c r="Y20" s="224" t="s">
        <v>162</v>
      </c>
      <c r="Z20" s="214"/>
      <c r="AA20" s="214"/>
      <c r="AB20" s="214"/>
      <c r="AC20" s="214"/>
      <c r="AD20" s="214"/>
      <c r="AE20" s="214"/>
      <c r="AF20" s="214"/>
      <c r="AG20" s="214" t="s">
        <v>163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5">
      <c r="A21" s="221"/>
      <c r="B21" s="222"/>
      <c r="C21" s="249" t="s">
        <v>164</v>
      </c>
      <c r="D21" s="225"/>
      <c r="E21" s="226">
        <v>99.750200000000007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148</v>
      </c>
      <c r="AH21" s="214">
        <v>5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5">
      <c r="A22" s="221"/>
      <c r="B22" s="222"/>
      <c r="C22" s="250"/>
      <c r="D22" s="242"/>
      <c r="E22" s="242"/>
      <c r="F22" s="242"/>
      <c r="G22" s="242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155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0.399999999999999" outlineLevel="1" x14ac:dyDescent="0.25">
      <c r="A23" s="235">
        <v>4</v>
      </c>
      <c r="B23" s="236" t="s">
        <v>165</v>
      </c>
      <c r="C23" s="248" t="s">
        <v>166</v>
      </c>
      <c r="D23" s="237" t="s">
        <v>141</v>
      </c>
      <c r="E23" s="238">
        <v>249.19399999999999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2.9999999999999997E-4</v>
      </c>
      <c r="O23" s="238">
        <f>ROUND(E23*N23,2)</f>
        <v>7.0000000000000007E-2</v>
      </c>
      <c r="P23" s="238">
        <v>0</v>
      </c>
      <c r="Q23" s="238">
        <f>ROUND(E23*P23,2)</f>
        <v>0</v>
      </c>
      <c r="R23" s="240" t="s">
        <v>160</v>
      </c>
      <c r="S23" s="240" t="s">
        <v>143</v>
      </c>
      <c r="T23" s="241" t="s">
        <v>143</v>
      </c>
      <c r="U23" s="224">
        <v>0</v>
      </c>
      <c r="V23" s="224">
        <f>ROUND(E23*U23,2)</f>
        <v>0</v>
      </c>
      <c r="W23" s="224"/>
      <c r="X23" s="224" t="s">
        <v>161</v>
      </c>
      <c r="Y23" s="224" t="s">
        <v>162</v>
      </c>
      <c r="Z23" s="214"/>
      <c r="AA23" s="214"/>
      <c r="AB23" s="214"/>
      <c r="AC23" s="214"/>
      <c r="AD23" s="214"/>
      <c r="AE23" s="214"/>
      <c r="AF23" s="214"/>
      <c r="AG23" s="214" t="s">
        <v>163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5">
      <c r="A24" s="221"/>
      <c r="B24" s="222"/>
      <c r="C24" s="249" t="s">
        <v>167</v>
      </c>
      <c r="D24" s="225"/>
      <c r="E24" s="226">
        <v>249.19399999999999</v>
      </c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148</v>
      </c>
      <c r="AH24" s="214">
        <v>5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2" x14ac:dyDescent="0.25">
      <c r="A25" s="221"/>
      <c r="B25" s="222"/>
      <c r="C25" s="250"/>
      <c r="D25" s="242"/>
      <c r="E25" s="242"/>
      <c r="F25" s="242"/>
      <c r="G25" s="242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155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5">
      <c r="A26" s="228" t="s">
        <v>137</v>
      </c>
      <c r="B26" s="229" t="s">
        <v>87</v>
      </c>
      <c r="C26" s="247" t="s">
        <v>88</v>
      </c>
      <c r="D26" s="230"/>
      <c r="E26" s="231"/>
      <c r="F26" s="232"/>
      <c r="G26" s="232">
        <f>SUMIF(AG27:AG34,"&lt;&gt;NOR",G27:G34)</f>
        <v>0</v>
      </c>
      <c r="H26" s="232"/>
      <c r="I26" s="232">
        <f>SUM(I27:I34)</f>
        <v>0</v>
      </c>
      <c r="J26" s="232"/>
      <c r="K26" s="232">
        <f>SUM(K27:K34)</f>
        <v>0</v>
      </c>
      <c r="L26" s="232"/>
      <c r="M26" s="232">
        <f>SUM(M27:M34)</f>
        <v>0</v>
      </c>
      <c r="N26" s="231"/>
      <c r="O26" s="231">
        <f>SUM(O27:O34)</f>
        <v>7.0000000000000007E-2</v>
      </c>
      <c r="P26" s="231"/>
      <c r="Q26" s="231">
        <f>SUM(Q27:Q34)</f>
        <v>0</v>
      </c>
      <c r="R26" s="232"/>
      <c r="S26" s="232"/>
      <c r="T26" s="233"/>
      <c r="U26" s="227"/>
      <c r="V26" s="227">
        <f>SUM(V27:V34)</f>
        <v>6</v>
      </c>
      <c r="W26" s="227"/>
      <c r="X26" s="227"/>
      <c r="Y26" s="227"/>
      <c r="AG26" t="s">
        <v>138</v>
      </c>
    </row>
    <row r="27" spans="1:60" ht="20.399999999999999" outlineLevel="1" x14ac:dyDescent="0.25">
      <c r="A27" s="235">
        <v>5</v>
      </c>
      <c r="B27" s="236" t="s">
        <v>168</v>
      </c>
      <c r="C27" s="248" t="s">
        <v>169</v>
      </c>
      <c r="D27" s="237" t="s">
        <v>141</v>
      </c>
      <c r="E27" s="238">
        <v>5.6623999999999999</v>
      </c>
      <c r="F27" s="239"/>
      <c r="G27" s="240">
        <f>ROUND(E27*F27,2)</f>
        <v>0</v>
      </c>
      <c r="H27" s="239"/>
      <c r="I27" s="240">
        <f>ROUND(E27*H27,2)</f>
        <v>0</v>
      </c>
      <c r="J27" s="239"/>
      <c r="K27" s="240">
        <f>ROUND(E27*J27,2)</f>
        <v>0</v>
      </c>
      <c r="L27" s="240">
        <v>21</v>
      </c>
      <c r="M27" s="240">
        <f>G27*(1+L27/100)</f>
        <v>0</v>
      </c>
      <c r="N27" s="238">
        <v>1.1990000000000001E-2</v>
      </c>
      <c r="O27" s="238">
        <f>ROUND(E27*N27,2)</f>
        <v>7.0000000000000007E-2</v>
      </c>
      <c r="P27" s="238">
        <v>0</v>
      </c>
      <c r="Q27" s="238">
        <f>ROUND(E27*P27,2)</f>
        <v>0</v>
      </c>
      <c r="R27" s="240" t="s">
        <v>170</v>
      </c>
      <c r="S27" s="240" t="s">
        <v>143</v>
      </c>
      <c r="T27" s="241" t="s">
        <v>143</v>
      </c>
      <c r="U27" s="224">
        <v>0.77</v>
      </c>
      <c r="V27" s="224">
        <f>ROUND(E27*U27,2)</f>
        <v>4.3600000000000003</v>
      </c>
      <c r="W27" s="224"/>
      <c r="X27" s="224" t="s">
        <v>144</v>
      </c>
      <c r="Y27" s="224" t="s">
        <v>145</v>
      </c>
      <c r="Z27" s="214"/>
      <c r="AA27" s="214"/>
      <c r="AB27" s="214"/>
      <c r="AC27" s="214"/>
      <c r="AD27" s="214"/>
      <c r="AE27" s="214"/>
      <c r="AF27" s="214"/>
      <c r="AG27" s="214" t="s">
        <v>146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5">
      <c r="A28" s="221"/>
      <c r="B28" s="222"/>
      <c r="C28" s="249" t="s">
        <v>171</v>
      </c>
      <c r="D28" s="225"/>
      <c r="E28" s="226"/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148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5">
      <c r="A29" s="221"/>
      <c r="B29" s="222"/>
      <c r="C29" s="249" t="s">
        <v>172</v>
      </c>
      <c r="D29" s="225"/>
      <c r="E29" s="226">
        <v>2.8344</v>
      </c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148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5">
      <c r="A30" s="221"/>
      <c r="B30" s="222"/>
      <c r="C30" s="249" t="s">
        <v>173</v>
      </c>
      <c r="D30" s="225"/>
      <c r="E30" s="226">
        <v>2.8279999999999998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148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2" x14ac:dyDescent="0.25">
      <c r="A31" s="221"/>
      <c r="B31" s="222"/>
      <c r="C31" s="250"/>
      <c r="D31" s="242"/>
      <c r="E31" s="242"/>
      <c r="F31" s="242"/>
      <c r="G31" s="242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155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0.399999999999999" outlineLevel="1" x14ac:dyDescent="0.25">
      <c r="A32" s="235">
        <v>6</v>
      </c>
      <c r="B32" s="236" t="s">
        <v>174</v>
      </c>
      <c r="C32" s="248" t="s">
        <v>175</v>
      </c>
      <c r="D32" s="237" t="s">
        <v>141</v>
      </c>
      <c r="E32" s="238">
        <v>5.6623999999999999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 t="s">
        <v>170</v>
      </c>
      <c r="S32" s="240" t="s">
        <v>143</v>
      </c>
      <c r="T32" s="241" t="s">
        <v>143</v>
      </c>
      <c r="U32" s="224">
        <v>0.28999999999999998</v>
      </c>
      <c r="V32" s="224">
        <f>ROUND(E32*U32,2)</f>
        <v>1.64</v>
      </c>
      <c r="W32" s="224"/>
      <c r="X32" s="224" t="s">
        <v>144</v>
      </c>
      <c r="Y32" s="224" t="s">
        <v>145</v>
      </c>
      <c r="Z32" s="214"/>
      <c r="AA32" s="214"/>
      <c r="AB32" s="214"/>
      <c r="AC32" s="214"/>
      <c r="AD32" s="214"/>
      <c r="AE32" s="214"/>
      <c r="AF32" s="214"/>
      <c r="AG32" s="214" t="s">
        <v>146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2" x14ac:dyDescent="0.25">
      <c r="A33" s="221"/>
      <c r="B33" s="222"/>
      <c r="C33" s="249" t="s">
        <v>176</v>
      </c>
      <c r="D33" s="225"/>
      <c r="E33" s="226">
        <v>5.6623999999999999</v>
      </c>
      <c r="F33" s="224"/>
      <c r="G33" s="224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148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5">
      <c r="A34" s="221"/>
      <c r="B34" s="222"/>
      <c r="C34" s="250"/>
      <c r="D34" s="242"/>
      <c r="E34" s="242"/>
      <c r="F34" s="242"/>
      <c r="G34" s="242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155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x14ac:dyDescent="0.25">
      <c r="A35" s="228" t="s">
        <v>137</v>
      </c>
      <c r="B35" s="229" t="s">
        <v>89</v>
      </c>
      <c r="C35" s="247" t="s">
        <v>90</v>
      </c>
      <c r="D35" s="230"/>
      <c r="E35" s="231"/>
      <c r="F35" s="232"/>
      <c r="G35" s="232">
        <f>SUMIF(AG36:AG46,"&lt;&gt;NOR",G36:G46)</f>
        <v>0</v>
      </c>
      <c r="H35" s="232"/>
      <c r="I35" s="232">
        <f>SUM(I36:I46)</f>
        <v>0</v>
      </c>
      <c r="J35" s="232"/>
      <c r="K35" s="232">
        <f>SUM(K36:K46)</f>
        <v>0</v>
      </c>
      <c r="L35" s="232"/>
      <c r="M35" s="232">
        <f>SUM(M36:M46)</f>
        <v>0</v>
      </c>
      <c r="N35" s="231"/>
      <c r="O35" s="231">
        <f>SUM(O36:O46)</f>
        <v>0.03</v>
      </c>
      <c r="P35" s="231"/>
      <c r="Q35" s="231">
        <f>SUM(Q36:Q46)</f>
        <v>0</v>
      </c>
      <c r="R35" s="232"/>
      <c r="S35" s="232"/>
      <c r="T35" s="233"/>
      <c r="U35" s="227"/>
      <c r="V35" s="227">
        <f>SUM(V36:V46)</f>
        <v>7.4399999999999995</v>
      </c>
      <c r="W35" s="227"/>
      <c r="X35" s="227"/>
      <c r="Y35" s="227"/>
      <c r="AG35" t="s">
        <v>138</v>
      </c>
    </row>
    <row r="36" spans="1:60" outlineLevel="1" x14ac:dyDescent="0.25">
      <c r="A36" s="235">
        <v>7</v>
      </c>
      <c r="B36" s="236" t="s">
        <v>177</v>
      </c>
      <c r="C36" s="248" t="s">
        <v>178</v>
      </c>
      <c r="D36" s="237" t="s">
        <v>141</v>
      </c>
      <c r="E36" s="238">
        <v>64.597999999999999</v>
      </c>
      <c r="F36" s="239"/>
      <c r="G36" s="240">
        <f>ROUND(E36*F36,2)</f>
        <v>0</v>
      </c>
      <c r="H36" s="239"/>
      <c r="I36" s="240">
        <f>ROUND(E36*H36,2)</f>
        <v>0</v>
      </c>
      <c r="J36" s="239"/>
      <c r="K36" s="240">
        <f>ROUND(E36*J36,2)</f>
        <v>0</v>
      </c>
      <c r="L36" s="240">
        <v>21</v>
      </c>
      <c r="M36" s="240">
        <f>G36*(1+L36/100)</f>
        <v>0</v>
      </c>
      <c r="N36" s="238">
        <v>4.0000000000000003E-5</v>
      </c>
      <c r="O36" s="238">
        <f>ROUND(E36*N36,2)</f>
        <v>0</v>
      </c>
      <c r="P36" s="238">
        <v>0</v>
      </c>
      <c r="Q36" s="238">
        <f>ROUND(E36*P36,2)</f>
        <v>0</v>
      </c>
      <c r="R36" s="240" t="s">
        <v>170</v>
      </c>
      <c r="S36" s="240" t="s">
        <v>143</v>
      </c>
      <c r="T36" s="241" t="s">
        <v>143</v>
      </c>
      <c r="U36" s="224">
        <v>0.08</v>
      </c>
      <c r="V36" s="224">
        <f>ROUND(E36*U36,2)</f>
        <v>5.17</v>
      </c>
      <c r="W36" s="224"/>
      <c r="X36" s="224" t="s">
        <v>144</v>
      </c>
      <c r="Y36" s="224" t="s">
        <v>145</v>
      </c>
      <c r="Z36" s="214"/>
      <c r="AA36" s="214"/>
      <c r="AB36" s="214"/>
      <c r="AC36" s="214"/>
      <c r="AD36" s="214"/>
      <c r="AE36" s="214"/>
      <c r="AF36" s="214"/>
      <c r="AG36" s="214" t="s">
        <v>146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ht="21" outlineLevel="2" x14ac:dyDescent="0.25">
      <c r="A37" s="221"/>
      <c r="B37" s="222"/>
      <c r="C37" s="252" t="s">
        <v>179</v>
      </c>
      <c r="D37" s="245"/>
      <c r="E37" s="245"/>
      <c r="F37" s="245"/>
      <c r="G37" s="245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180</v>
      </c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44" t="str">
        <f>C37</f>
        <v>které se zřizují před úpravami povrchu, a obalení osazených dveřních zárubní před znečištěním při úpravách povrchu nástřikem plastických maltovin včetně pozdějšího odkrytí,</v>
      </c>
      <c r="BB37" s="214"/>
      <c r="BC37" s="214"/>
      <c r="BD37" s="214"/>
      <c r="BE37" s="214"/>
      <c r="BF37" s="214"/>
      <c r="BG37" s="214"/>
      <c r="BH37" s="214"/>
    </row>
    <row r="38" spans="1:60" outlineLevel="2" x14ac:dyDescent="0.25">
      <c r="A38" s="221"/>
      <c r="B38" s="222"/>
      <c r="C38" s="249" t="s">
        <v>181</v>
      </c>
      <c r="D38" s="225"/>
      <c r="E38" s="226"/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148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3" x14ac:dyDescent="0.25">
      <c r="A39" s="221"/>
      <c r="B39" s="222"/>
      <c r="C39" s="249" t="s">
        <v>182</v>
      </c>
      <c r="D39" s="225"/>
      <c r="E39" s="226">
        <v>11.88</v>
      </c>
      <c r="F39" s="224"/>
      <c r="G39" s="224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148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3" x14ac:dyDescent="0.25">
      <c r="A40" s="221"/>
      <c r="B40" s="222"/>
      <c r="C40" s="249" t="s">
        <v>183</v>
      </c>
      <c r="D40" s="225"/>
      <c r="E40" s="226">
        <v>45.08</v>
      </c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148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5">
      <c r="A41" s="221"/>
      <c r="B41" s="222"/>
      <c r="C41" s="249" t="s">
        <v>184</v>
      </c>
      <c r="D41" s="225"/>
      <c r="E41" s="226">
        <v>7.6379999999999999</v>
      </c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148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5">
      <c r="A42" s="221"/>
      <c r="B42" s="222"/>
      <c r="C42" s="250"/>
      <c r="D42" s="242"/>
      <c r="E42" s="242"/>
      <c r="F42" s="242"/>
      <c r="G42" s="242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155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5">
      <c r="A43" s="235">
        <v>8</v>
      </c>
      <c r="B43" s="236" t="s">
        <v>185</v>
      </c>
      <c r="C43" s="248" t="s">
        <v>186</v>
      </c>
      <c r="D43" s="237" t="s">
        <v>187</v>
      </c>
      <c r="E43" s="238">
        <v>12.6</v>
      </c>
      <c r="F43" s="239"/>
      <c r="G43" s="240">
        <f>ROUND(E43*F43,2)</f>
        <v>0</v>
      </c>
      <c r="H43" s="239"/>
      <c r="I43" s="240">
        <f>ROUND(E43*H43,2)</f>
        <v>0</v>
      </c>
      <c r="J43" s="239"/>
      <c r="K43" s="240">
        <f>ROUND(E43*J43,2)</f>
        <v>0</v>
      </c>
      <c r="L43" s="240">
        <v>21</v>
      </c>
      <c r="M43" s="240">
        <f>G43*(1+L43/100)</f>
        <v>0</v>
      </c>
      <c r="N43" s="238">
        <v>2.3800000000000002E-3</v>
      </c>
      <c r="O43" s="238">
        <f>ROUND(E43*N43,2)</f>
        <v>0.03</v>
      </c>
      <c r="P43" s="238">
        <v>0</v>
      </c>
      <c r="Q43" s="238">
        <f>ROUND(E43*P43,2)</f>
        <v>0</v>
      </c>
      <c r="R43" s="240" t="s">
        <v>188</v>
      </c>
      <c r="S43" s="240" t="s">
        <v>143</v>
      </c>
      <c r="T43" s="241" t="s">
        <v>143</v>
      </c>
      <c r="U43" s="224">
        <v>0.18</v>
      </c>
      <c r="V43" s="224">
        <f>ROUND(E43*U43,2)</f>
        <v>2.27</v>
      </c>
      <c r="W43" s="224"/>
      <c r="X43" s="224" t="s">
        <v>144</v>
      </c>
      <c r="Y43" s="224" t="s">
        <v>145</v>
      </c>
      <c r="Z43" s="214"/>
      <c r="AA43" s="214"/>
      <c r="AB43" s="214"/>
      <c r="AC43" s="214"/>
      <c r="AD43" s="214"/>
      <c r="AE43" s="214"/>
      <c r="AF43" s="214"/>
      <c r="AG43" s="214" t="s">
        <v>146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5">
      <c r="A44" s="221"/>
      <c r="B44" s="222"/>
      <c r="C44" s="249" t="s">
        <v>189</v>
      </c>
      <c r="D44" s="225"/>
      <c r="E44" s="226"/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148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5">
      <c r="A45" s="221"/>
      <c r="B45" s="222"/>
      <c r="C45" s="249" t="s">
        <v>190</v>
      </c>
      <c r="D45" s="225"/>
      <c r="E45" s="226">
        <v>12.6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148</v>
      </c>
      <c r="AH45" s="214">
        <v>0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2" x14ac:dyDescent="0.25">
      <c r="A46" s="221"/>
      <c r="B46" s="222"/>
      <c r="C46" s="250"/>
      <c r="D46" s="242"/>
      <c r="E46" s="242"/>
      <c r="F46" s="242"/>
      <c r="G46" s="242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155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x14ac:dyDescent="0.25">
      <c r="A47" s="228" t="s">
        <v>137</v>
      </c>
      <c r="B47" s="229" t="s">
        <v>91</v>
      </c>
      <c r="C47" s="247" t="s">
        <v>92</v>
      </c>
      <c r="D47" s="230"/>
      <c r="E47" s="231"/>
      <c r="F47" s="232"/>
      <c r="G47" s="232">
        <f>SUMIF(AG48:AG49,"&lt;&gt;NOR",G48:G49)</f>
        <v>0</v>
      </c>
      <c r="H47" s="232"/>
      <c r="I47" s="232">
        <f>SUM(I48:I49)</f>
        <v>0</v>
      </c>
      <c r="J47" s="232"/>
      <c r="K47" s="232">
        <f>SUM(K48:K49)</f>
        <v>0</v>
      </c>
      <c r="L47" s="232"/>
      <c r="M47" s="232">
        <f>SUM(M48:M49)</f>
        <v>0</v>
      </c>
      <c r="N47" s="231"/>
      <c r="O47" s="231">
        <f>SUM(O48:O49)</f>
        <v>0.36</v>
      </c>
      <c r="P47" s="231"/>
      <c r="Q47" s="231">
        <f>SUM(Q48:Q49)</f>
        <v>0</v>
      </c>
      <c r="R47" s="232"/>
      <c r="S47" s="232"/>
      <c r="T47" s="233"/>
      <c r="U47" s="227"/>
      <c r="V47" s="227">
        <f>SUM(V48:V49)</f>
        <v>47.64</v>
      </c>
      <c r="W47" s="227"/>
      <c r="X47" s="227"/>
      <c r="Y47" s="227"/>
      <c r="AG47" t="s">
        <v>138</v>
      </c>
    </row>
    <row r="48" spans="1:60" outlineLevel="1" x14ac:dyDescent="0.25">
      <c r="A48" s="235">
        <v>9</v>
      </c>
      <c r="B48" s="236" t="s">
        <v>191</v>
      </c>
      <c r="C48" s="248" t="s">
        <v>192</v>
      </c>
      <c r="D48" s="237" t="s">
        <v>141</v>
      </c>
      <c r="E48" s="238">
        <v>226.84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38">
        <v>1.58E-3</v>
      </c>
      <c r="O48" s="238">
        <f>ROUND(E48*N48,2)</f>
        <v>0.36</v>
      </c>
      <c r="P48" s="238">
        <v>0</v>
      </c>
      <c r="Q48" s="238">
        <f>ROUND(E48*P48,2)</f>
        <v>0</v>
      </c>
      <c r="R48" s="240" t="s">
        <v>193</v>
      </c>
      <c r="S48" s="240" t="s">
        <v>143</v>
      </c>
      <c r="T48" s="241" t="s">
        <v>143</v>
      </c>
      <c r="U48" s="224">
        <v>0.21</v>
      </c>
      <c r="V48" s="224">
        <f>ROUND(E48*U48,2)</f>
        <v>47.64</v>
      </c>
      <c r="W48" s="224"/>
      <c r="X48" s="224" t="s">
        <v>144</v>
      </c>
      <c r="Y48" s="224" t="s">
        <v>145</v>
      </c>
      <c r="Z48" s="214"/>
      <c r="AA48" s="214"/>
      <c r="AB48" s="214"/>
      <c r="AC48" s="214"/>
      <c r="AD48" s="214"/>
      <c r="AE48" s="214"/>
      <c r="AF48" s="214"/>
      <c r="AG48" s="214" t="s">
        <v>146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5">
      <c r="A49" s="221"/>
      <c r="B49" s="222"/>
      <c r="C49" s="251"/>
      <c r="D49" s="243"/>
      <c r="E49" s="243"/>
      <c r="F49" s="243"/>
      <c r="G49" s="243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155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x14ac:dyDescent="0.25">
      <c r="A50" s="228" t="s">
        <v>137</v>
      </c>
      <c r="B50" s="229" t="s">
        <v>93</v>
      </c>
      <c r="C50" s="247" t="s">
        <v>94</v>
      </c>
      <c r="D50" s="230"/>
      <c r="E50" s="231"/>
      <c r="F50" s="232"/>
      <c r="G50" s="232">
        <f>SUMIF(AG51:AG52,"&lt;&gt;NOR",G51:G52)</f>
        <v>0</v>
      </c>
      <c r="H50" s="232"/>
      <c r="I50" s="232">
        <f>SUM(I51:I52)</f>
        <v>0</v>
      </c>
      <c r="J50" s="232"/>
      <c r="K50" s="232">
        <f>SUM(K51:K52)</f>
        <v>0</v>
      </c>
      <c r="L50" s="232"/>
      <c r="M50" s="232">
        <f>SUM(M51:M52)</f>
        <v>0</v>
      </c>
      <c r="N50" s="231"/>
      <c r="O50" s="231">
        <f>SUM(O51:O52)</f>
        <v>0.01</v>
      </c>
      <c r="P50" s="231"/>
      <c r="Q50" s="231">
        <f>SUM(Q51:Q52)</f>
        <v>0</v>
      </c>
      <c r="R50" s="232"/>
      <c r="S50" s="232"/>
      <c r="T50" s="233"/>
      <c r="U50" s="227"/>
      <c r="V50" s="227">
        <f>SUM(V51:V52)</f>
        <v>70.23</v>
      </c>
      <c r="W50" s="227"/>
      <c r="X50" s="227"/>
      <c r="Y50" s="227"/>
      <c r="AG50" t="s">
        <v>138</v>
      </c>
    </row>
    <row r="51" spans="1:60" ht="40.799999999999997" outlineLevel="1" x14ac:dyDescent="0.25">
      <c r="A51" s="235">
        <v>10</v>
      </c>
      <c r="B51" s="236" t="s">
        <v>194</v>
      </c>
      <c r="C51" s="248" t="s">
        <v>195</v>
      </c>
      <c r="D51" s="237" t="s">
        <v>141</v>
      </c>
      <c r="E51" s="238">
        <v>226.54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4.0000000000000003E-5</v>
      </c>
      <c r="O51" s="238">
        <f>ROUND(E51*N51,2)</f>
        <v>0.01</v>
      </c>
      <c r="P51" s="238">
        <v>0</v>
      </c>
      <c r="Q51" s="238">
        <f>ROUND(E51*P51,2)</f>
        <v>0</v>
      </c>
      <c r="R51" s="240" t="s">
        <v>170</v>
      </c>
      <c r="S51" s="240" t="s">
        <v>143</v>
      </c>
      <c r="T51" s="241" t="s">
        <v>143</v>
      </c>
      <c r="U51" s="224">
        <v>0.31</v>
      </c>
      <c r="V51" s="224">
        <f>ROUND(E51*U51,2)</f>
        <v>70.23</v>
      </c>
      <c r="W51" s="224"/>
      <c r="X51" s="224" t="s">
        <v>144</v>
      </c>
      <c r="Y51" s="224" t="s">
        <v>162</v>
      </c>
      <c r="Z51" s="214"/>
      <c r="AA51" s="214"/>
      <c r="AB51" s="214"/>
      <c r="AC51" s="214"/>
      <c r="AD51" s="214"/>
      <c r="AE51" s="214"/>
      <c r="AF51" s="214"/>
      <c r="AG51" s="214" t="s">
        <v>146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5">
      <c r="A52" s="221"/>
      <c r="B52" s="222"/>
      <c r="C52" s="251"/>
      <c r="D52" s="243"/>
      <c r="E52" s="243"/>
      <c r="F52" s="243"/>
      <c r="G52" s="243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155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x14ac:dyDescent="0.25">
      <c r="A53" s="228" t="s">
        <v>137</v>
      </c>
      <c r="B53" s="229" t="s">
        <v>95</v>
      </c>
      <c r="C53" s="247" t="s">
        <v>96</v>
      </c>
      <c r="D53" s="230"/>
      <c r="E53" s="231"/>
      <c r="F53" s="232"/>
      <c r="G53" s="232">
        <f>SUMIF(AG54:AG64,"&lt;&gt;NOR",G54:G64)</f>
        <v>0</v>
      </c>
      <c r="H53" s="232"/>
      <c r="I53" s="232">
        <f>SUM(I54:I64)</f>
        <v>0</v>
      </c>
      <c r="J53" s="232"/>
      <c r="K53" s="232">
        <f>SUM(K54:K64)</f>
        <v>0</v>
      </c>
      <c r="L53" s="232"/>
      <c r="M53" s="232">
        <f>SUM(M54:M64)</f>
        <v>0</v>
      </c>
      <c r="N53" s="231"/>
      <c r="O53" s="231">
        <f>SUM(O54:O64)</f>
        <v>7.0000000000000007E-2</v>
      </c>
      <c r="P53" s="231"/>
      <c r="Q53" s="231">
        <f>SUM(Q54:Q64)</f>
        <v>2.62</v>
      </c>
      <c r="R53" s="232"/>
      <c r="S53" s="232"/>
      <c r="T53" s="233"/>
      <c r="U53" s="227"/>
      <c r="V53" s="227">
        <f>SUM(V54:V64)</f>
        <v>58.330000000000005</v>
      </c>
      <c r="W53" s="227"/>
      <c r="X53" s="227"/>
      <c r="Y53" s="227"/>
      <c r="AG53" t="s">
        <v>138</v>
      </c>
    </row>
    <row r="54" spans="1:60" ht="20.399999999999999" outlineLevel="1" x14ac:dyDescent="0.25">
      <c r="A54" s="235">
        <v>11</v>
      </c>
      <c r="B54" s="236" t="s">
        <v>196</v>
      </c>
      <c r="C54" s="248" t="s">
        <v>197</v>
      </c>
      <c r="D54" s="237" t="s">
        <v>141</v>
      </c>
      <c r="E54" s="238">
        <v>11.327199999999999</v>
      </c>
      <c r="F54" s="239"/>
      <c r="G54" s="240">
        <f>ROUND(E54*F54,2)</f>
        <v>0</v>
      </c>
      <c r="H54" s="239"/>
      <c r="I54" s="240">
        <f>ROUND(E54*H54,2)</f>
        <v>0</v>
      </c>
      <c r="J54" s="239"/>
      <c r="K54" s="240">
        <f>ROUND(E54*J54,2)</f>
        <v>0</v>
      </c>
      <c r="L54" s="240">
        <v>21</v>
      </c>
      <c r="M54" s="240">
        <f>G54*(1+L54/100)</f>
        <v>0</v>
      </c>
      <c r="N54" s="238">
        <v>3.3E-4</v>
      </c>
      <c r="O54" s="238">
        <f>ROUND(E54*N54,2)</f>
        <v>0</v>
      </c>
      <c r="P54" s="238">
        <v>1.223E-2</v>
      </c>
      <c r="Q54" s="238">
        <f>ROUND(E54*P54,2)</f>
        <v>0.14000000000000001</v>
      </c>
      <c r="R54" s="240" t="s">
        <v>198</v>
      </c>
      <c r="S54" s="240" t="s">
        <v>143</v>
      </c>
      <c r="T54" s="241" t="s">
        <v>143</v>
      </c>
      <c r="U54" s="224">
        <v>0.27</v>
      </c>
      <c r="V54" s="224">
        <f>ROUND(E54*U54,2)</f>
        <v>3.06</v>
      </c>
      <c r="W54" s="224"/>
      <c r="X54" s="224" t="s">
        <v>144</v>
      </c>
      <c r="Y54" s="224" t="s">
        <v>145</v>
      </c>
      <c r="Z54" s="214"/>
      <c r="AA54" s="214"/>
      <c r="AB54" s="214"/>
      <c r="AC54" s="214"/>
      <c r="AD54" s="214"/>
      <c r="AE54" s="214"/>
      <c r="AF54" s="214"/>
      <c r="AG54" s="214" t="s">
        <v>146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5">
      <c r="A55" s="221"/>
      <c r="B55" s="222"/>
      <c r="C55" s="249" t="s">
        <v>171</v>
      </c>
      <c r="D55" s="225"/>
      <c r="E55" s="226"/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148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3" x14ac:dyDescent="0.25">
      <c r="A56" s="221"/>
      <c r="B56" s="222"/>
      <c r="C56" s="249" t="s">
        <v>199</v>
      </c>
      <c r="D56" s="225"/>
      <c r="E56" s="226">
        <v>6.7317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148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5">
      <c r="A57" s="221"/>
      <c r="B57" s="222"/>
      <c r="C57" s="249" t="s">
        <v>200</v>
      </c>
      <c r="D57" s="225"/>
      <c r="E57" s="226">
        <v>4.5955000000000004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148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2" x14ac:dyDescent="0.25">
      <c r="A58" s="221"/>
      <c r="B58" s="222"/>
      <c r="C58" s="250"/>
      <c r="D58" s="242"/>
      <c r="E58" s="242"/>
      <c r="F58" s="242"/>
      <c r="G58" s="242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155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ht="20.399999999999999" outlineLevel="1" x14ac:dyDescent="0.25">
      <c r="A59" s="235">
        <v>12</v>
      </c>
      <c r="B59" s="236" t="s">
        <v>201</v>
      </c>
      <c r="C59" s="248" t="s">
        <v>202</v>
      </c>
      <c r="D59" s="237" t="s">
        <v>141</v>
      </c>
      <c r="E59" s="238">
        <v>226.54</v>
      </c>
      <c r="F59" s="239"/>
      <c r="G59" s="240">
        <f>ROUND(E59*F59,2)</f>
        <v>0</v>
      </c>
      <c r="H59" s="239"/>
      <c r="I59" s="240">
        <f>ROUND(E59*H59,2)</f>
        <v>0</v>
      </c>
      <c r="J59" s="239"/>
      <c r="K59" s="240">
        <f>ROUND(E59*J59,2)</f>
        <v>0</v>
      </c>
      <c r="L59" s="240">
        <v>21</v>
      </c>
      <c r="M59" s="240">
        <f>G59*(1+L59/100)</f>
        <v>0</v>
      </c>
      <c r="N59" s="238">
        <v>3.3E-4</v>
      </c>
      <c r="O59" s="238">
        <f>ROUND(E59*N59,2)</f>
        <v>7.0000000000000007E-2</v>
      </c>
      <c r="P59" s="238">
        <v>1.068E-2</v>
      </c>
      <c r="Q59" s="238">
        <f>ROUND(E59*P59,2)</f>
        <v>2.42</v>
      </c>
      <c r="R59" s="240" t="s">
        <v>198</v>
      </c>
      <c r="S59" s="240" t="s">
        <v>143</v>
      </c>
      <c r="T59" s="241" t="s">
        <v>143</v>
      </c>
      <c r="U59" s="224">
        <v>0.21</v>
      </c>
      <c r="V59" s="224">
        <f>ROUND(E59*U59,2)</f>
        <v>47.57</v>
      </c>
      <c r="W59" s="224"/>
      <c r="X59" s="224" t="s">
        <v>144</v>
      </c>
      <c r="Y59" s="224" t="s">
        <v>145</v>
      </c>
      <c r="Z59" s="214"/>
      <c r="AA59" s="214"/>
      <c r="AB59" s="214"/>
      <c r="AC59" s="214"/>
      <c r="AD59" s="214"/>
      <c r="AE59" s="214"/>
      <c r="AF59" s="214"/>
      <c r="AG59" s="214" t="s">
        <v>146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2" x14ac:dyDescent="0.25">
      <c r="A60" s="221"/>
      <c r="B60" s="222"/>
      <c r="C60" s="251"/>
      <c r="D60" s="243"/>
      <c r="E60" s="243"/>
      <c r="F60" s="243"/>
      <c r="G60" s="243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155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5">
      <c r="A61" s="235">
        <v>13</v>
      </c>
      <c r="B61" s="236" t="s">
        <v>203</v>
      </c>
      <c r="C61" s="248" t="s">
        <v>204</v>
      </c>
      <c r="D61" s="237" t="s">
        <v>205</v>
      </c>
      <c r="E61" s="238">
        <v>7</v>
      </c>
      <c r="F61" s="239"/>
      <c r="G61" s="240">
        <f>ROUND(E61*F61,2)</f>
        <v>0</v>
      </c>
      <c r="H61" s="239"/>
      <c r="I61" s="240">
        <f>ROUND(E61*H61,2)</f>
        <v>0</v>
      </c>
      <c r="J61" s="239"/>
      <c r="K61" s="240">
        <f>ROUND(E61*J61,2)</f>
        <v>0</v>
      </c>
      <c r="L61" s="240">
        <v>21</v>
      </c>
      <c r="M61" s="240">
        <f>G61*(1+L61/100)</f>
        <v>0</v>
      </c>
      <c r="N61" s="238">
        <v>0</v>
      </c>
      <c r="O61" s="238">
        <f>ROUND(E61*N61,2)</f>
        <v>0</v>
      </c>
      <c r="P61" s="238">
        <v>8.3000000000000001E-3</v>
      </c>
      <c r="Q61" s="238">
        <f>ROUND(E61*P61,2)</f>
        <v>0.06</v>
      </c>
      <c r="R61" s="240" t="s">
        <v>206</v>
      </c>
      <c r="S61" s="240" t="s">
        <v>143</v>
      </c>
      <c r="T61" s="241" t="s">
        <v>143</v>
      </c>
      <c r="U61" s="224">
        <v>1.1000000000000001</v>
      </c>
      <c r="V61" s="224">
        <f>ROUND(E61*U61,2)</f>
        <v>7.7</v>
      </c>
      <c r="W61" s="224"/>
      <c r="X61" s="224" t="s">
        <v>144</v>
      </c>
      <c r="Y61" s="224" t="s">
        <v>145</v>
      </c>
      <c r="Z61" s="214"/>
      <c r="AA61" s="214"/>
      <c r="AB61" s="214"/>
      <c r="AC61" s="214"/>
      <c r="AD61" s="214"/>
      <c r="AE61" s="214"/>
      <c r="AF61" s="214"/>
      <c r="AG61" s="214" t="s">
        <v>146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5">
      <c r="A62" s="221"/>
      <c r="B62" s="222"/>
      <c r="C62" s="249" t="s">
        <v>207</v>
      </c>
      <c r="D62" s="225"/>
      <c r="E62" s="226"/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148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5">
      <c r="A63" s="221"/>
      <c r="B63" s="222"/>
      <c r="C63" s="249" t="s">
        <v>208</v>
      </c>
      <c r="D63" s="225"/>
      <c r="E63" s="226">
        <v>7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148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2" x14ac:dyDescent="0.25">
      <c r="A64" s="221"/>
      <c r="B64" s="222"/>
      <c r="C64" s="250"/>
      <c r="D64" s="242"/>
      <c r="E64" s="242"/>
      <c r="F64" s="242"/>
      <c r="G64" s="242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155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x14ac:dyDescent="0.25">
      <c r="A65" s="228" t="s">
        <v>137</v>
      </c>
      <c r="B65" s="229" t="s">
        <v>97</v>
      </c>
      <c r="C65" s="247" t="s">
        <v>98</v>
      </c>
      <c r="D65" s="230"/>
      <c r="E65" s="231"/>
      <c r="F65" s="232"/>
      <c r="G65" s="232">
        <f>SUMIF(AG66:AG68,"&lt;&gt;NOR",G66:G68)</f>
        <v>0</v>
      </c>
      <c r="H65" s="232"/>
      <c r="I65" s="232">
        <f>SUM(I66:I68)</f>
        <v>0</v>
      </c>
      <c r="J65" s="232"/>
      <c r="K65" s="232">
        <f>SUM(K66:K68)</f>
        <v>0</v>
      </c>
      <c r="L65" s="232"/>
      <c r="M65" s="232">
        <f>SUM(M66:M68)</f>
        <v>0</v>
      </c>
      <c r="N65" s="231"/>
      <c r="O65" s="231">
        <f>SUM(O66:O68)</f>
        <v>0</v>
      </c>
      <c r="P65" s="231"/>
      <c r="Q65" s="231">
        <f>SUM(Q66:Q68)</f>
        <v>0</v>
      </c>
      <c r="R65" s="232"/>
      <c r="S65" s="232"/>
      <c r="T65" s="233"/>
      <c r="U65" s="227"/>
      <c r="V65" s="227">
        <f>SUM(V66:V68)</f>
        <v>0.57999999999999996</v>
      </c>
      <c r="W65" s="227"/>
      <c r="X65" s="227"/>
      <c r="Y65" s="227"/>
      <c r="AG65" t="s">
        <v>138</v>
      </c>
    </row>
    <row r="66" spans="1:60" ht="20.399999999999999" outlineLevel="1" x14ac:dyDescent="0.25">
      <c r="A66" s="235">
        <v>14</v>
      </c>
      <c r="B66" s="236" t="s">
        <v>209</v>
      </c>
      <c r="C66" s="248" t="s">
        <v>210</v>
      </c>
      <c r="D66" s="237" t="s">
        <v>211</v>
      </c>
      <c r="E66" s="238">
        <v>0.62317999999999996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40" t="s">
        <v>188</v>
      </c>
      <c r="S66" s="240" t="s">
        <v>143</v>
      </c>
      <c r="T66" s="241" t="s">
        <v>143</v>
      </c>
      <c r="U66" s="224">
        <v>0.9385</v>
      </c>
      <c r="V66" s="224">
        <f>ROUND(E66*U66,2)</f>
        <v>0.57999999999999996</v>
      </c>
      <c r="W66" s="224"/>
      <c r="X66" s="224" t="s">
        <v>212</v>
      </c>
      <c r="Y66" s="224" t="s">
        <v>145</v>
      </c>
      <c r="Z66" s="214"/>
      <c r="AA66" s="214"/>
      <c r="AB66" s="214"/>
      <c r="AC66" s="214"/>
      <c r="AD66" s="214"/>
      <c r="AE66" s="214"/>
      <c r="AF66" s="214"/>
      <c r="AG66" s="214" t="s">
        <v>213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5">
      <c r="A67" s="221"/>
      <c r="B67" s="222"/>
      <c r="C67" s="252" t="s">
        <v>214</v>
      </c>
      <c r="D67" s="245"/>
      <c r="E67" s="245"/>
      <c r="F67" s="245"/>
      <c r="G67" s="245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180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5">
      <c r="A68" s="221"/>
      <c r="B68" s="222"/>
      <c r="C68" s="250"/>
      <c r="D68" s="242"/>
      <c r="E68" s="242"/>
      <c r="F68" s="242"/>
      <c r="G68" s="242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155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x14ac:dyDescent="0.25">
      <c r="A69" s="228" t="s">
        <v>137</v>
      </c>
      <c r="B69" s="229" t="s">
        <v>99</v>
      </c>
      <c r="C69" s="247" t="s">
        <v>100</v>
      </c>
      <c r="D69" s="230"/>
      <c r="E69" s="231"/>
      <c r="F69" s="232"/>
      <c r="G69" s="232">
        <f>SUMIF(AG70:AG76,"&lt;&gt;NOR",G70:G76)</f>
        <v>0</v>
      </c>
      <c r="H69" s="232"/>
      <c r="I69" s="232">
        <f>SUM(I70:I76)</f>
        <v>0</v>
      </c>
      <c r="J69" s="232"/>
      <c r="K69" s="232">
        <f>SUM(K70:K76)</f>
        <v>0</v>
      </c>
      <c r="L69" s="232"/>
      <c r="M69" s="232">
        <f>SUM(M70:M76)</f>
        <v>0</v>
      </c>
      <c r="N69" s="231"/>
      <c r="O69" s="231">
        <f>SUM(O70:O76)</f>
        <v>1.59</v>
      </c>
      <c r="P69" s="231"/>
      <c r="Q69" s="231">
        <f>SUM(Q70:Q76)</f>
        <v>0</v>
      </c>
      <c r="R69" s="232"/>
      <c r="S69" s="232"/>
      <c r="T69" s="233"/>
      <c r="U69" s="227"/>
      <c r="V69" s="227">
        <f>SUM(V70:V76)</f>
        <v>7.59</v>
      </c>
      <c r="W69" s="227"/>
      <c r="X69" s="227"/>
      <c r="Y69" s="227"/>
      <c r="AG69" t="s">
        <v>138</v>
      </c>
    </row>
    <row r="70" spans="1:60" outlineLevel="1" x14ac:dyDescent="0.25">
      <c r="A70" s="235">
        <v>15</v>
      </c>
      <c r="B70" s="236" t="s">
        <v>215</v>
      </c>
      <c r="C70" s="248" t="s">
        <v>216</v>
      </c>
      <c r="D70" s="237" t="s">
        <v>141</v>
      </c>
      <c r="E70" s="238">
        <v>226.54</v>
      </c>
      <c r="F70" s="239"/>
      <c r="G70" s="240">
        <f>ROUND(E70*F70,2)</f>
        <v>0</v>
      </c>
      <c r="H70" s="239"/>
      <c r="I70" s="240">
        <f>ROUND(E70*H70,2)</f>
        <v>0</v>
      </c>
      <c r="J70" s="239"/>
      <c r="K70" s="240">
        <f>ROUND(E70*J70,2)</f>
        <v>0</v>
      </c>
      <c r="L70" s="240">
        <v>21</v>
      </c>
      <c r="M70" s="240">
        <f>G70*(1+L70/100)</f>
        <v>0</v>
      </c>
      <c r="N70" s="238">
        <v>7.0000000000000001E-3</v>
      </c>
      <c r="O70" s="238">
        <f>ROUND(E70*N70,2)</f>
        <v>1.59</v>
      </c>
      <c r="P70" s="238">
        <v>0</v>
      </c>
      <c r="Q70" s="238">
        <f>ROUND(E70*P70,2)</f>
        <v>0</v>
      </c>
      <c r="R70" s="240"/>
      <c r="S70" s="240" t="s">
        <v>217</v>
      </c>
      <c r="T70" s="241" t="s">
        <v>218</v>
      </c>
      <c r="U70" s="224">
        <v>0</v>
      </c>
      <c r="V70" s="224">
        <f>ROUND(E70*U70,2)</f>
        <v>0</v>
      </c>
      <c r="W70" s="224"/>
      <c r="X70" s="224" t="s">
        <v>144</v>
      </c>
      <c r="Y70" s="224" t="s">
        <v>145</v>
      </c>
      <c r="Z70" s="214"/>
      <c r="AA70" s="214"/>
      <c r="AB70" s="214"/>
      <c r="AC70" s="214"/>
      <c r="AD70" s="214"/>
      <c r="AE70" s="214"/>
      <c r="AF70" s="214"/>
      <c r="AG70" s="214" t="s">
        <v>146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5">
      <c r="A71" s="221"/>
      <c r="B71" s="222"/>
      <c r="C71" s="251"/>
      <c r="D71" s="243"/>
      <c r="E71" s="243"/>
      <c r="F71" s="243"/>
      <c r="G71" s="243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155</v>
      </c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5">
      <c r="A72" s="235">
        <v>16</v>
      </c>
      <c r="B72" s="236" t="s">
        <v>219</v>
      </c>
      <c r="C72" s="248" t="s">
        <v>220</v>
      </c>
      <c r="D72" s="237" t="s">
        <v>205</v>
      </c>
      <c r="E72" s="238">
        <v>7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38">
        <v>0</v>
      </c>
      <c r="O72" s="238">
        <f>ROUND(E72*N72,2)</f>
        <v>0</v>
      </c>
      <c r="P72" s="238">
        <v>0</v>
      </c>
      <c r="Q72" s="238">
        <f>ROUND(E72*P72,2)</f>
        <v>0</v>
      </c>
      <c r="R72" s="240"/>
      <c r="S72" s="240" t="s">
        <v>217</v>
      </c>
      <c r="T72" s="241" t="s">
        <v>218</v>
      </c>
      <c r="U72" s="224">
        <v>0.33</v>
      </c>
      <c r="V72" s="224">
        <f>ROUND(E72*U72,2)</f>
        <v>2.31</v>
      </c>
      <c r="W72" s="224"/>
      <c r="X72" s="224" t="s">
        <v>144</v>
      </c>
      <c r="Y72" s="224" t="s">
        <v>162</v>
      </c>
      <c r="Z72" s="214"/>
      <c r="AA72" s="214"/>
      <c r="AB72" s="214"/>
      <c r="AC72" s="214"/>
      <c r="AD72" s="214"/>
      <c r="AE72" s="214"/>
      <c r="AF72" s="214"/>
      <c r="AG72" s="214" t="s">
        <v>146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5">
      <c r="A73" s="221"/>
      <c r="B73" s="222"/>
      <c r="C73" s="251"/>
      <c r="D73" s="243"/>
      <c r="E73" s="243"/>
      <c r="F73" s="243"/>
      <c r="G73" s="243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155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5">
      <c r="A74" s="235">
        <v>17</v>
      </c>
      <c r="B74" s="236" t="s">
        <v>221</v>
      </c>
      <c r="C74" s="248" t="s">
        <v>222</v>
      </c>
      <c r="D74" s="237" t="s">
        <v>211</v>
      </c>
      <c r="E74" s="238">
        <v>1.58578</v>
      </c>
      <c r="F74" s="239"/>
      <c r="G74" s="240">
        <f>ROUND(E74*F74,2)</f>
        <v>0</v>
      </c>
      <c r="H74" s="239"/>
      <c r="I74" s="240">
        <f>ROUND(E74*H74,2)</f>
        <v>0</v>
      </c>
      <c r="J74" s="239"/>
      <c r="K74" s="240">
        <f>ROUND(E74*J74,2)</f>
        <v>0</v>
      </c>
      <c r="L74" s="240">
        <v>21</v>
      </c>
      <c r="M74" s="240">
        <f>G74*(1+L74/100)</f>
        <v>0</v>
      </c>
      <c r="N74" s="238">
        <v>0</v>
      </c>
      <c r="O74" s="238">
        <f>ROUND(E74*N74,2)</f>
        <v>0</v>
      </c>
      <c r="P74" s="238">
        <v>0</v>
      </c>
      <c r="Q74" s="238">
        <f>ROUND(E74*P74,2)</f>
        <v>0</v>
      </c>
      <c r="R74" s="240" t="s">
        <v>223</v>
      </c>
      <c r="S74" s="240" t="s">
        <v>143</v>
      </c>
      <c r="T74" s="241" t="s">
        <v>143</v>
      </c>
      <c r="U74" s="224">
        <v>3.327</v>
      </c>
      <c r="V74" s="224">
        <f>ROUND(E74*U74,2)</f>
        <v>5.28</v>
      </c>
      <c r="W74" s="224"/>
      <c r="X74" s="224" t="s">
        <v>212</v>
      </c>
      <c r="Y74" s="224" t="s">
        <v>145</v>
      </c>
      <c r="Z74" s="214"/>
      <c r="AA74" s="214"/>
      <c r="AB74" s="214"/>
      <c r="AC74" s="214"/>
      <c r="AD74" s="214"/>
      <c r="AE74" s="214"/>
      <c r="AF74" s="214"/>
      <c r="AG74" s="214" t="s">
        <v>213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2" x14ac:dyDescent="0.25">
      <c r="A75" s="221"/>
      <c r="B75" s="222"/>
      <c r="C75" s="252" t="s">
        <v>224</v>
      </c>
      <c r="D75" s="245"/>
      <c r="E75" s="245"/>
      <c r="F75" s="245"/>
      <c r="G75" s="245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180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2" x14ac:dyDescent="0.25">
      <c r="A76" s="221"/>
      <c r="B76" s="222"/>
      <c r="C76" s="250"/>
      <c r="D76" s="242"/>
      <c r="E76" s="242"/>
      <c r="F76" s="242"/>
      <c r="G76" s="242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155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x14ac:dyDescent="0.25">
      <c r="A77" s="228" t="s">
        <v>137</v>
      </c>
      <c r="B77" s="229" t="s">
        <v>101</v>
      </c>
      <c r="C77" s="247" t="s">
        <v>102</v>
      </c>
      <c r="D77" s="230"/>
      <c r="E77" s="231"/>
      <c r="F77" s="232"/>
      <c r="G77" s="232">
        <f>SUMIF(AG78:AG91,"&lt;&gt;NOR",G78:G91)</f>
        <v>0</v>
      </c>
      <c r="H77" s="232"/>
      <c r="I77" s="232">
        <f>SUM(I78:I91)</f>
        <v>0</v>
      </c>
      <c r="J77" s="232"/>
      <c r="K77" s="232">
        <f>SUM(K78:K91)</f>
        <v>0</v>
      </c>
      <c r="L77" s="232"/>
      <c r="M77" s="232">
        <f>SUM(M78:M91)</f>
        <v>0</v>
      </c>
      <c r="N77" s="231"/>
      <c r="O77" s="231">
        <f>SUM(O78:O91)</f>
        <v>0.03</v>
      </c>
      <c r="P77" s="231"/>
      <c r="Q77" s="231">
        <f>SUM(Q78:Q91)</f>
        <v>0</v>
      </c>
      <c r="R77" s="232"/>
      <c r="S77" s="232"/>
      <c r="T77" s="233"/>
      <c r="U77" s="227"/>
      <c r="V77" s="227">
        <f>SUM(V78:V91)</f>
        <v>9.8099999999999987</v>
      </c>
      <c r="W77" s="227"/>
      <c r="X77" s="227"/>
      <c r="Y77" s="227"/>
      <c r="AG77" t="s">
        <v>138</v>
      </c>
    </row>
    <row r="78" spans="1:60" outlineLevel="1" x14ac:dyDescent="0.25">
      <c r="A78" s="235">
        <v>18</v>
      </c>
      <c r="B78" s="236" t="s">
        <v>225</v>
      </c>
      <c r="C78" s="248" t="s">
        <v>226</v>
      </c>
      <c r="D78" s="237" t="s">
        <v>141</v>
      </c>
      <c r="E78" s="238">
        <v>75.461600000000004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6.9999999999999994E-5</v>
      </c>
      <c r="O78" s="238">
        <f>ROUND(E78*N78,2)</f>
        <v>0.01</v>
      </c>
      <c r="P78" s="238">
        <v>0</v>
      </c>
      <c r="Q78" s="238">
        <f>ROUND(E78*P78,2)</f>
        <v>0</v>
      </c>
      <c r="R78" s="240" t="s">
        <v>142</v>
      </c>
      <c r="S78" s="240" t="s">
        <v>143</v>
      </c>
      <c r="T78" s="241" t="s">
        <v>143</v>
      </c>
      <c r="U78" s="224">
        <v>0.03</v>
      </c>
      <c r="V78" s="224">
        <f>ROUND(E78*U78,2)</f>
        <v>2.2599999999999998</v>
      </c>
      <c r="W78" s="224"/>
      <c r="X78" s="224" t="s">
        <v>144</v>
      </c>
      <c r="Y78" s="224" t="s">
        <v>145</v>
      </c>
      <c r="Z78" s="214"/>
      <c r="AA78" s="214"/>
      <c r="AB78" s="214"/>
      <c r="AC78" s="214"/>
      <c r="AD78" s="214"/>
      <c r="AE78" s="214"/>
      <c r="AF78" s="214"/>
      <c r="AG78" s="214" t="s">
        <v>146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5">
      <c r="A79" s="221"/>
      <c r="B79" s="222"/>
      <c r="C79" s="249" t="s">
        <v>227</v>
      </c>
      <c r="D79" s="225"/>
      <c r="E79" s="226"/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148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5">
      <c r="A80" s="221"/>
      <c r="B80" s="222"/>
      <c r="C80" s="249" t="s">
        <v>228</v>
      </c>
      <c r="D80" s="225"/>
      <c r="E80" s="226"/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148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5">
      <c r="A81" s="221"/>
      <c r="B81" s="222"/>
      <c r="C81" s="249" t="s">
        <v>171</v>
      </c>
      <c r="D81" s="225"/>
      <c r="E81" s="226"/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148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5">
      <c r="A82" s="221"/>
      <c r="B82" s="222"/>
      <c r="C82" s="249" t="s">
        <v>176</v>
      </c>
      <c r="D82" s="225"/>
      <c r="E82" s="226">
        <v>5.6623999999999999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148</v>
      </c>
      <c r="AH82" s="214">
        <v>5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5">
      <c r="A83" s="221"/>
      <c r="B83" s="222"/>
      <c r="C83" s="249" t="s">
        <v>229</v>
      </c>
      <c r="D83" s="225"/>
      <c r="E83" s="226"/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148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5">
      <c r="A84" s="221"/>
      <c r="B84" s="222"/>
      <c r="C84" s="249" t="s">
        <v>230</v>
      </c>
      <c r="D84" s="225"/>
      <c r="E84" s="226">
        <v>117.477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148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3" x14ac:dyDescent="0.25">
      <c r="A85" s="221"/>
      <c r="B85" s="222"/>
      <c r="C85" s="249" t="s">
        <v>231</v>
      </c>
      <c r="D85" s="225"/>
      <c r="E85" s="226">
        <v>-35.868000000000002</v>
      </c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148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3" x14ac:dyDescent="0.25">
      <c r="A86" s="221"/>
      <c r="B86" s="222"/>
      <c r="C86" s="249" t="s">
        <v>232</v>
      </c>
      <c r="D86" s="225"/>
      <c r="E86" s="226">
        <v>-4.5827999999999998</v>
      </c>
      <c r="F86" s="224"/>
      <c r="G86" s="224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148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5">
      <c r="A87" s="221"/>
      <c r="B87" s="222"/>
      <c r="C87" s="249" t="s">
        <v>233</v>
      </c>
      <c r="D87" s="225"/>
      <c r="E87" s="226">
        <v>-7.2270000000000003</v>
      </c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148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5">
      <c r="A88" s="221"/>
      <c r="B88" s="222"/>
      <c r="C88" s="250"/>
      <c r="D88" s="242"/>
      <c r="E88" s="242"/>
      <c r="F88" s="242"/>
      <c r="G88" s="242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155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5">
      <c r="A89" s="235">
        <v>19</v>
      </c>
      <c r="B89" s="236" t="s">
        <v>234</v>
      </c>
      <c r="C89" s="248" t="s">
        <v>235</v>
      </c>
      <c r="D89" s="237" t="s">
        <v>141</v>
      </c>
      <c r="E89" s="238">
        <v>75.461600000000004</v>
      </c>
      <c r="F89" s="239"/>
      <c r="G89" s="240">
        <f>ROUND(E89*F89,2)</f>
        <v>0</v>
      </c>
      <c r="H89" s="239"/>
      <c r="I89" s="240">
        <f>ROUND(E89*H89,2)</f>
        <v>0</v>
      </c>
      <c r="J89" s="239"/>
      <c r="K89" s="240">
        <f>ROUND(E89*J89,2)</f>
        <v>0</v>
      </c>
      <c r="L89" s="240">
        <v>21</v>
      </c>
      <c r="M89" s="240">
        <f>G89*(1+L89/100)</f>
        <v>0</v>
      </c>
      <c r="N89" s="238">
        <v>2.2000000000000001E-4</v>
      </c>
      <c r="O89" s="238">
        <f>ROUND(E89*N89,2)</f>
        <v>0.02</v>
      </c>
      <c r="P89" s="238">
        <v>0</v>
      </c>
      <c r="Q89" s="238">
        <f>ROUND(E89*P89,2)</f>
        <v>0</v>
      </c>
      <c r="R89" s="240" t="s">
        <v>142</v>
      </c>
      <c r="S89" s="240" t="s">
        <v>143</v>
      </c>
      <c r="T89" s="241" t="s">
        <v>143</v>
      </c>
      <c r="U89" s="224">
        <v>0.1</v>
      </c>
      <c r="V89" s="224">
        <f>ROUND(E89*U89,2)</f>
        <v>7.55</v>
      </c>
      <c r="W89" s="224"/>
      <c r="X89" s="224" t="s">
        <v>144</v>
      </c>
      <c r="Y89" s="224" t="s">
        <v>162</v>
      </c>
      <c r="Z89" s="214"/>
      <c r="AA89" s="214"/>
      <c r="AB89" s="214"/>
      <c r="AC89" s="214"/>
      <c r="AD89" s="214"/>
      <c r="AE89" s="214"/>
      <c r="AF89" s="214"/>
      <c r="AG89" s="214" t="s">
        <v>146</v>
      </c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2" x14ac:dyDescent="0.25">
      <c r="A90" s="221"/>
      <c r="B90" s="222"/>
      <c r="C90" s="249" t="s">
        <v>236</v>
      </c>
      <c r="D90" s="225"/>
      <c r="E90" s="226">
        <v>75.461600000000004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148</v>
      </c>
      <c r="AH90" s="214">
        <v>5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2" x14ac:dyDescent="0.25">
      <c r="A91" s="221"/>
      <c r="B91" s="222"/>
      <c r="C91" s="250"/>
      <c r="D91" s="242"/>
      <c r="E91" s="242"/>
      <c r="F91" s="242"/>
      <c r="G91" s="242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155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x14ac:dyDescent="0.25">
      <c r="A92" s="228" t="s">
        <v>137</v>
      </c>
      <c r="B92" s="229" t="s">
        <v>103</v>
      </c>
      <c r="C92" s="247" t="s">
        <v>104</v>
      </c>
      <c r="D92" s="230"/>
      <c r="E92" s="231"/>
      <c r="F92" s="232"/>
      <c r="G92" s="232">
        <f>SUMIF(AG93:AG94,"&lt;&gt;NOR",G93:G94)</f>
        <v>0</v>
      </c>
      <c r="H92" s="232"/>
      <c r="I92" s="232">
        <f>SUM(I93:I94)</f>
        <v>0</v>
      </c>
      <c r="J92" s="232"/>
      <c r="K92" s="232">
        <f>SUM(K93:K94)</f>
        <v>0</v>
      </c>
      <c r="L92" s="232"/>
      <c r="M92" s="232">
        <f>SUM(M93:M94)</f>
        <v>0</v>
      </c>
      <c r="N92" s="231"/>
      <c r="O92" s="231">
        <f>SUM(O93:O94)</f>
        <v>0</v>
      </c>
      <c r="P92" s="231"/>
      <c r="Q92" s="231">
        <f>SUM(Q93:Q94)</f>
        <v>0</v>
      </c>
      <c r="R92" s="232"/>
      <c r="S92" s="232"/>
      <c r="T92" s="233"/>
      <c r="U92" s="227"/>
      <c r="V92" s="227">
        <f>SUM(V93:V94)</f>
        <v>0</v>
      </c>
      <c r="W92" s="227"/>
      <c r="X92" s="227"/>
      <c r="Y92" s="227"/>
      <c r="AG92" t="s">
        <v>138</v>
      </c>
    </row>
    <row r="93" spans="1:60" outlineLevel="1" x14ac:dyDescent="0.25">
      <c r="A93" s="235">
        <v>20</v>
      </c>
      <c r="B93" s="236" t="s">
        <v>237</v>
      </c>
      <c r="C93" s="248" t="s">
        <v>238</v>
      </c>
      <c r="D93" s="237" t="s">
        <v>239</v>
      </c>
      <c r="E93" s="238">
        <v>1</v>
      </c>
      <c r="F93" s="239"/>
      <c r="G93" s="240">
        <f>ROUND(E93*F93,2)</f>
        <v>0</v>
      </c>
      <c r="H93" s="239"/>
      <c r="I93" s="240">
        <f>ROUND(E93*H93,2)</f>
        <v>0</v>
      </c>
      <c r="J93" s="239"/>
      <c r="K93" s="240">
        <f>ROUND(E93*J93,2)</f>
        <v>0</v>
      </c>
      <c r="L93" s="240">
        <v>21</v>
      </c>
      <c r="M93" s="240">
        <f>G93*(1+L93/100)</f>
        <v>0</v>
      </c>
      <c r="N93" s="238">
        <v>0</v>
      </c>
      <c r="O93" s="238">
        <f>ROUND(E93*N93,2)</f>
        <v>0</v>
      </c>
      <c r="P93" s="238">
        <v>0</v>
      </c>
      <c r="Q93" s="238">
        <f>ROUND(E93*P93,2)</f>
        <v>0</v>
      </c>
      <c r="R93" s="240"/>
      <c r="S93" s="240" t="s">
        <v>217</v>
      </c>
      <c r="T93" s="241" t="s">
        <v>218</v>
      </c>
      <c r="U93" s="224">
        <v>0</v>
      </c>
      <c r="V93" s="224">
        <f>ROUND(E93*U93,2)</f>
        <v>0</v>
      </c>
      <c r="W93" s="224"/>
      <c r="X93" s="224" t="s">
        <v>144</v>
      </c>
      <c r="Y93" s="224" t="s">
        <v>145</v>
      </c>
      <c r="Z93" s="214"/>
      <c r="AA93" s="214"/>
      <c r="AB93" s="214"/>
      <c r="AC93" s="214"/>
      <c r="AD93" s="214"/>
      <c r="AE93" s="214"/>
      <c r="AF93" s="214"/>
      <c r="AG93" s="214" t="s">
        <v>146</v>
      </c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2" x14ac:dyDescent="0.25">
      <c r="A94" s="221"/>
      <c r="B94" s="222"/>
      <c r="C94" s="251"/>
      <c r="D94" s="243"/>
      <c r="E94" s="243"/>
      <c r="F94" s="243"/>
      <c r="G94" s="243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155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5">
      <c r="A95" s="228" t="s">
        <v>137</v>
      </c>
      <c r="B95" s="229" t="s">
        <v>105</v>
      </c>
      <c r="C95" s="247" t="s">
        <v>106</v>
      </c>
      <c r="D95" s="230"/>
      <c r="E95" s="231"/>
      <c r="F95" s="232"/>
      <c r="G95" s="232">
        <f>SUMIF(AG96:AG111,"&lt;&gt;NOR",G96:G111)</f>
        <v>0</v>
      </c>
      <c r="H95" s="232"/>
      <c r="I95" s="232">
        <f>SUM(I96:I111)</f>
        <v>0</v>
      </c>
      <c r="J95" s="232"/>
      <c r="K95" s="232">
        <f>SUM(K96:K111)</f>
        <v>0</v>
      </c>
      <c r="L95" s="232"/>
      <c r="M95" s="232">
        <f>SUM(M96:M111)</f>
        <v>0</v>
      </c>
      <c r="N95" s="231"/>
      <c r="O95" s="231">
        <f>SUM(O96:O111)</f>
        <v>0</v>
      </c>
      <c r="P95" s="231"/>
      <c r="Q95" s="231">
        <f>SUM(Q96:Q111)</f>
        <v>0</v>
      </c>
      <c r="R95" s="232"/>
      <c r="S95" s="232"/>
      <c r="T95" s="233"/>
      <c r="U95" s="227"/>
      <c r="V95" s="227">
        <f>SUM(V96:V111)</f>
        <v>6.8599999999999994</v>
      </c>
      <c r="W95" s="227"/>
      <c r="X95" s="227"/>
      <c r="Y95" s="227"/>
      <c r="AG95" t="s">
        <v>138</v>
      </c>
    </row>
    <row r="96" spans="1:60" outlineLevel="1" x14ac:dyDescent="0.25">
      <c r="A96" s="235">
        <v>21</v>
      </c>
      <c r="B96" s="236" t="s">
        <v>240</v>
      </c>
      <c r="C96" s="248" t="s">
        <v>241</v>
      </c>
      <c r="D96" s="237" t="s">
        <v>211</v>
      </c>
      <c r="E96" s="238">
        <v>0.52070000000000005</v>
      </c>
      <c r="F96" s="239"/>
      <c r="G96" s="240">
        <f>ROUND(E96*F96,2)</f>
        <v>0</v>
      </c>
      <c r="H96" s="239"/>
      <c r="I96" s="240">
        <f>ROUND(E96*H96,2)</f>
        <v>0</v>
      </c>
      <c r="J96" s="239"/>
      <c r="K96" s="240">
        <f>ROUND(E96*J96,2)</f>
        <v>0</v>
      </c>
      <c r="L96" s="240">
        <v>21</v>
      </c>
      <c r="M96" s="240">
        <f>G96*(1+L96/100)</f>
        <v>0</v>
      </c>
      <c r="N96" s="238">
        <v>0</v>
      </c>
      <c r="O96" s="238">
        <f>ROUND(E96*N96,2)</f>
        <v>0</v>
      </c>
      <c r="P96" s="238">
        <v>0</v>
      </c>
      <c r="Q96" s="238">
        <f>ROUND(E96*P96,2)</f>
        <v>0</v>
      </c>
      <c r="R96" s="240" t="s">
        <v>198</v>
      </c>
      <c r="S96" s="240" t="s">
        <v>143</v>
      </c>
      <c r="T96" s="241" t="s">
        <v>143</v>
      </c>
      <c r="U96" s="224">
        <v>0</v>
      </c>
      <c r="V96" s="224">
        <f>ROUND(E96*U96,2)</f>
        <v>0</v>
      </c>
      <c r="W96" s="224"/>
      <c r="X96" s="224" t="s">
        <v>242</v>
      </c>
      <c r="Y96" s="224" t="s">
        <v>145</v>
      </c>
      <c r="Z96" s="214"/>
      <c r="AA96" s="214"/>
      <c r="AB96" s="214"/>
      <c r="AC96" s="214"/>
      <c r="AD96" s="214"/>
      <c r="AE96" s="214"/>
      <c r="AF96" s="214"/>
      <c r="AG96" s="214" t="s">
        <v>243</v>
      </c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2" x14ac:dyDescent="0.25">
      <c r="A97" s="221"/>
      <c r="B97" s="222"/>
      <c r="C97" s="251"/>
      <c r="D97" s="243"/>
      <c r="E97" s="243"/>
      <c r="F97" s="243"/>
      <c r="G97" s="243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155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5">
      <c r="A98" s="235">
        <v>22</v>
      </c>
      <c r="B98" s="236" t="s">
        <v>244</v>
      </c>
      <c r="C98" s="248" t="s">
        <v>245</v>
      </c>
      <c r="D98" s="237" t="s">
        <v>211</v>
      </c>
      <c r="E98" s="238">
        <v>1.34202</v>
      </c>
      <c r="F98" s="239"/>
      <c r="G98" s="240">
        <f>ROUND(E98*F98,2)</f>
        <v>0</v>
      </c>
      <c r="H98" s="239"/>
      <c r="I98" s="240">
        <f>ROUND(E98*H98,2)</f>
        <v>0</v>
      </c>
      <c r="J98" s="239"/>
      <c r="K98" s="240">
        <f>ROUND(E98*J98,2)</f>
        <v>0</v>
      </c>
      <c r="L98" s="240">
        <v>21</v>
      </c>
      <c r="M98" s="240">
        <f>G98*(1+L98/100)</f>
        <v>0</v>
      </c>
      <c r="N98" s="238">
        <v>0</v>
      </c>
      <c r="O98" s="238">
        <f>ROUND(E98*N98,2)</f>
        <v>0</v>
      </c>
      <c r="P98" s="238">
        <v>0</v>
      </c>
      <c r="Q98" s="238">
        <f>ROUND(E98*P98,2)</f>
        <v>0</v>
      </c>
      <c r="R98" s="240" t="s">
        <v>198</v>
      </c>
      <c r="S98" s="240" t="s">
        <v>143</v>
      </c>
      <c r="T98" s="241" t="s">
        <v>143</v>
      </c>
      <c r="U98" s="224">
        <v>0.93</v>
      </c>
      <c r="V98" s="224">
        <f>ROUND(E98*U98,2)</f>
        <v>1.25</v>
      </c>
      <c r="W98" s="224"/>
      <c r="X98" s="224" t="s">
        <v>242</v>
      </c>
      <c r="Y98" s="224" t="s">
        <v>162</v>
      </c>
      <c r="Z98" s="214"/>
      <c r="AA98" s="214"/>
      <c r="AB98" s="214"/>
      <c r="AC98" s="214"/>
      <c r="AD98" s="214"/>
      <c r="AE98" s="214"/>
      <c r="AF98" s="214"/>
      <c r="AG98" s="214" t="s">
        <v>243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5">
      <c r="A99" s="221"/>
      <c r="B99" s="222"/>
      <c r="C99" s="251"/>
      <c r="D99" s="243"/>
      <c r="E99" s="243"/>
      <c r="F99" s="243"/>
      <c r="G99" s="243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155</v>
      </c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5">
      <c r="A100" s="235">
        <v>23</v>
      </c>
      <c r="B100" s="236" t="s">
        <v>246</v>
      </c>
      <c r="C100" s="248" t="s">
        <v>247</v>
      </c>
      <c r="D100" s="237" t="s">
        <v>211</v>
      </c>
      <c r="E100" s="238">
        <v>2.68404</v>
      </c>
      <c r="F100" s="239"/>
      <c r="G100" s="240">
        <f>ROUND(E100*F100,2)</f>
        <v>0</v>
      </c>
      <c r="H100" s="239"/>
      <c r="I100" s="240">
        <f>ROUND(E100*H100,2)</f>
        <v>0</v>
      </c>
      <c r="J100" s="239"/>
      <c r="K100" s="240">
        <f>ROUND(E100*J100,2)</f>
        <v>0</v>
      </c>
      <c r="L100" s="240">
        <v>21</v>
      </c>
      <c r="M100" s="240">
        <f>G100*(1+L100/100)</f>
        <v>0</v>
      </c>
      <c r="N100" s="238">
        <v>0</v>
      </c>
      <c r="O100" s="238">
        <f>ROUND(E100*N100,2)</f>
        <v>0</v>
      </c>
      <c r="P100" s="238">
        <v>0</v>
      </c>
      <c r="Q100" s="238">
        <f>ROUND(E100*P100,2)</f>
        <v>0</v>
      </c>
      <c r="R100" s="240" t="s">
        <v>198</v>
      </c>
      <c r="S100" s="240" t="s">
        <v>143</v>
      </c>
      <c r="T100" s="241" t="s">
        <v>143</v>
      </c>
      <c r="U100" s="224">
        <v>0.49</v>
      </c>
      <c r="V100" s="224">
        <f>ROUND(E100*U100,2)</f>
        <v>1.32</v>
      </c>
      <c r="W100" s="224"/>
      <c r="X100" s="224" t="s">
        <v>242</v>
      </c>
      <c r="Y100" s="224" t="s">
        <v>162</v>
      </c>
      <c r="Z100" s="214"/>
      <c r="AA100" s="214"/>
      <c r="AB100" s="214"/>
      <c r="AC100" s="214"/>
      <c r="AD100" s="214"/>
      <c r="AE100" s="214"/>
      <c r="AF100" s="214"/>
      <c r="AG100" s="214" t="s">
        <v>243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2" x14ac:dyDescent="0.25">
      <c r="A101" s="221"/>
      <c r="B101" s="222"/>
      <c r="C101" s="251"/>
      <c r="D101" s="243"/>
      <c r="E101" s="243"/>
      <c r="F101" s="243"/>
      <c r="G101" s="243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155</v>
      </c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5">
      <c r="A102" s="235">
        <v>24</v>
      </c>
      <c r="B102" s="236" t="s">
        <v>248</v>
      </c>
      <c r="C102" s="248" t="s">
        <v>249</v>
      </c>
      <c r="D102" s="237" t="s">
        <v>211</v>
      </c>
      <c r="E102" s="238">
        <v>37.576569999999997</v>
      </c>
      <c r="F102" s="239"/>
      <c r="G102" s="240">
        <f>ROUND(E102*F102,2)</f>
        <v>0</v>
      </c>
      <c r="H102" s="239"/>
      <c r="I102" s="240">
        <f>ROUND(E102*H102,2)</f>
        <v>0</v>
      </c>
      <c r="J102" s="239"/>
      <c r="K102" s="240">
        <f>ROUND(E102*J102,2)</f>
        <v>0</v>
      </c>
      <c r="L102" s="240">
        <v>21</v>
      </c>
      <c r="M102" s="240">
        <f>G102*(1+L102/100)</f>
        <v>0</v>
      </c>
      <c r="N102" s="238">
        <v>0</v>
      </c>
      <c r="O102" s="238">
        <f>ROUND(E102*N102,2)</f>
        <v>0</v>
      </c>
      <c r="P102" s="238">
        <v>0</v>
      </c>
      <c r="Q102" s="238">
        <f>ROUND(E102*P102,2)</f>
        <v>0</v>
      </c>
      <c r="R102" s="240" t="s">
        <v>198</v>
      </c>
      <c r="S102" s="240" t="s">
        <v>143</v>
      </c>
      <c r="T102" s="241" t="s">
        <v>143</v>
      </c>
      <c r="U102" s="224">
        <v>0</v>
      </c>
      <c r="V102" s="224">
        <f>ROUND(E102*U102,2)</f>
        <v>0</v>
      </c>
      <c r="W102" s="224"/>
      <c r="X102" s="224" t="s">
        <v>242</v>
      </c>
      <c r="Y102" s="224" t="s">
        <v>162</v>
      </c>
      <c r="Z102" s="214"/>
      <c r="AA102" s="214"/>
      <c r="AB102" s="214"/>
      <c r="AC102" s="214"/>
      <c r="AD102" s="214"/>
      <c r="AE102" s="214"/>
      <c r="AF102" s="214"/>
      <c r="AG102" s="214" t="s">
        <v>243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5">
      <c r="A103" s="221"/>
      <c r="B103" s="222"/>
      <c r="C103" s="251"/>
      <c r="D103" s="243"/>
      <c r="E103" s="243"/>
      <c r="F103" s="243"/>
      <c r="G103" s="243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155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5">
      <c r="A104" s="235">
        <v>25</v>
      </c>
      <c r="B104" s="236" t="s">
        <v>250</v>
      </c>
      <c r="C104" s="248" t="s">
        <v>251</v>
      </c>
      <c r="D104" s="237" t="s">
        <v>211</v>
      </c>
      <c r="E104" s="238">
        <v>2.68404</v>
      </c>
      <c r="F104" s="239"/>
      <c r="G104" s="240">
        <f>ROUND(E104*F104,2)</f>
        <v>0</v>
      </c>
      <c r="H104" s="239"/>
      <c r="I104" s="240">
        <f>ROUND(E104*H104,2)</f>
        <v>0</v>
      </c>
      <c r="J104" s="239"/>
      <c r="K104" s="240">
        <f>ROUND(E104*J104,2)</f>
        <v>0</v>
      </c>
      <c r="L104" s="240">
        <v>21</v>
      </c>
      <c r="M104" s="240">
        <f>G104*(1+L104/100)</f>
        <v>0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40" t="s">
        <v>198</v>
      </c>
      <c r="S104" s="240" t="s">
        <v>143</v>
      </c>
      <c r="T104" s="241" t="s">
        <v>143</v>
      </c>
      <c r="U104" s="224">
        <v>0.94</v>
      </c>
      <c r="V104" s="224">
        <f>ROUND(E104*U104,2)</f>
        <v>2.52</v>
      </c>
      <c r="W104" s="224"/>
      <c r="X104" s="224" t="s">
        <v>242</v>
      </c>
      <c r="Y104" s="224" t="s">
        <v>162</v>
      </c>
      <c r="Z104" s="214"/>
      <c r="AA104" s="214"/>
      <c r="AB104" s="214"/>
      <c r="AC104" s="214"/>
      <c r="AD104" s="214"/>
      <c r="AE104" s="214"/>
      <c r="AF104" s="214"/>
      <c r="AG104" s="214" t="s">
        <v>243</v>
      </c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2" x14ac:dyDescent="0.25">
      <c r="A105" s="221"/>
      <c r="B105" s="222"/>
      <c r="C105" s="251"/>
      <c r="D105" s="243"/>
      <c r="E105" s="243"/>
      <c r="F105" s="243"/>
      <c r="G105" s="243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155</v>
      </c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1" x14ac:dyDescent="0.25">
      <c r="A106" s="235">
        <v>26</v>
      </c>
      <c r="B106" s="236" t="s">
        <v>252</v>
      </c>
      <c r="C106" s="248" t="s">
        <v>253</v>
      </c>
      <c r="D106" s="237" t="s">
        <v>211</v>
      </c>
      <c r="E106" s="238">
        <v>16.10425</v>
      </c>
      <c r="F106" s="239"/>
      <c r="G106" s="240">
        <f>ROUND(E106*F106,2)</f>
        <v>0</v>
      </c>
      <c r="H106" s="239"/>
      <c r="I106" s="240">
        <f>ROUND(E106*H106,2)</f>
        <v>0</v>
      </c>
      <c r="J106" s="239"/>
      <c r="K106" s="240">
        <f>ROUND(E106*J106,2)</f>
        <v>0</v>
      </c>
      <c r="L106" s="240">
        <v>21</v>
      </c>
      <c r="M106" s="240">
        <f>G106*(1+L106/100)</f>
        <v>0</v>
      </c>
      <c r="N106" s="238">
        <v>0</v>
      </c>
      <c r="O106" s="238">
        <f>ROUND(E106*N106,2)</f>
        <v>0</v>
      </c>
      <c r="P106" s="238">
        <v>0</v>
      </c>
      <c r="Q106" s="238">
        <f>ROUND(E106*P106,2)</f>
        <v>0</v>
      </c>
      <c r="R106" s="240" t="s">
        <v>198</v>
      </c>
      <c r="S106" s="240" t="s">
        <v>143</v>
      </c>
      <c r="T106" s="241" t="s">
        <v>143</v>
      </c>
      <c r="U106" s="224">
        <v>0.11</v>
      </c>
      <c r="V106" s="224">
        <f>ROUND(E106*U106,2)</f>
        <v>1.77</v>
      </c>
      <c r="W106" s="224"/>
      <c r="X106" s="224" t="s">
        <v>242</v>
      </c>
      <c r="Y106" s="224" t="s">
        <v>162</v>
      </c>
      <c r="Z106" s="214"/>
      <c r="AA106" s="214"/>
      <c r="AB106" s="214"/>
      <c r="AC106" s="214"/>
      <c r="AD106" s="214"/>
      <c r="AE106" s="214"/>
      <c r="AF106" s="214"/>
      <c r="AG106" s="214" t="s">
        <v>243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2" x14ac:dyDescent="0.25">
      <c r="A107" s="221"/>
      <c r="B107" s="222"/>
      <c r="C107" s="251"/>
      <c r="D107" s="243"/>
      <c r="E107" s="243"/>
      <c r="F107" s="243"/>
      <c r="G107" s="243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155</v>
      </c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5">
      <c r="A108" s="235">
        <v>27</v>
      </c>
      <c r="B108" s="236" t="s">
        <v>254</v>
      </c>
      <c r="C108" s="248" t="s">
        <v>255</v>
      </c>
      <c r="D108" s="237" t="s">
        <v>211</v>
      </c>
      <c r="E108" s="238">
        <v>2.09355</v>
      </c>
      <c r="F108" s="239"/>
      <c r="G108" s="240">
        <f>ROUND(E108*F108,2)</f>
        <v>0</v>
      </c>
      <c r="H108" s="239"/>
      <c r="I108" s="240">
        <f>ROUND(E108*H108,2)</f>
        <v>0</v>
      </c>
      <c r="J108" s="239"/>
      <c r="K108" s="240">
        <f>ROUND(E108*J108,2)</f>
        <v>0</v>
      </c>
      <c r="L108" s="240">
        <v>21</v>
      </c>
      <c r="M108" s="240">
        <f>G108*(1+L108/100)</f>
        <v>0</v>
      </c>
      <c r="N108" s="238">
        <v>0</v>
      </c>
      <c r="O108" s="238">
        <f>ROUND(E108*N108,2)</f>
        <v>0</v>
      </c>
      <c r="P108" s="238">
        <v>0</v>
      </c>
      <c r="Q108" s="238">
        <f>ROUND(E108*P108,2)</f>
        <v>0</v>
      </c>
      <c r="R108" s="240" t="s">
        <v>198</v>
      </c>
      <c r="S108" s="240" t="s">
        <v>143</v>
      </c>
      <c r="T108" s="241" t="s">
        <v>143</v>
      </c>
      <c r="U108" s="224">
        <v>0</v>
      </c>
      <c r="V108" s="224">
        <f>ROUND(E108*U108,2)</f>
        <v>0</v>
      </c>
      <c r="W108" s="224"/>
      <c r="X108" s="224" t="s">
        <v>242</v>
      </c>
      <c r="Y108" s="224" t="s">
        <v>145</v>
      </c>
      <c r="Z108" s="214"/>
      <c r="AA108" s="214"/>
      <c r="AB108" s="214"/>
      <c r="AC108" s="214"/>
      <c r="AD108" s="214"/>
      <c r="AE108" s="214"/>
      <c r="AF108" s="214"/>
      <c r="AG108" s="214" t="s">
        <v>243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5">
      <c r="A109" s="221"/>
      <c r="B109" s="222"/>
      <c r="C109" s="251"/>
      <c r="D109" s="243"/>
      <c r="E109" s="243"/>
      <c r="F109" s="243"/>
      <c r="G109" s="243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155</v>
      </c>
      <c r="AH109" s="214"/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1" x14ac:dyDescent="0.25">
      <c r="A110" s="235">
        <v>28</v>
      </c>
      <c r="B110" s="236" t="s">
        <v>256</v>
      </c>
      <c r="C110" s="248" t="s">
        <v>257</v>
      </c>
      <c r="D110" s="237" t="s">
        <v>211</v>
      </c>
      <c r="E110" s="238">
        <v>6.7100000000000007E-2</v>
      </c>
      <c r="F110" s="239"/>
      <c r="G110" s="240">
        <f>ROUND(E110*F110,2)</f>
        <v>0</v>
      </c>
      <c r="H110" s="239"/>
      <c r="I110" s="240">
        <f>ROUND(E110*H110,2)</f>
        <v>0</v>
      </c>
      <c r="J110" s="239"/>
      <c r="K110" s="240">
        <f>ROUND(E110*J110,2)</f>
        <v>0</v>
      </c>
      <c r="L110" s="240">
        <v>21</v>
      </c>
      <c r="M110" s="240">
        <f>G110*(1+L110/100)</f>
        <v>0</v>
      </c>
      <c r="N110" s="238">
        <v>0</v>
      </c>
      <c r="O110" s="238">
        <f>ROUND(E110*N110,2)</f>
        <v>0</v>
      </c>
      <c r="P110" s="238">
        <v>0</v>
      </c>
      <c r="Q110" s="238">
        <f>ROUND(E110*P110,2)</f>
        <v>0</v>
      </c>
      <c r="R110" s="240" t="s">
        <v>198</v>
      </c>
      <c r="S110" s="240" t="s">
        <v>143</v>
      </c>
      <c r="T110" s="241" t="s">
        <v>143</v>
      </c>
      <c r="U110" s="224">
        <v>0</v>
      </c>
      <c r="V110" s="224">
        <f>ROUND(E110*U110,2)</f>
        <v>0</v>
      </c>
      <c r="W110" s="224"/>
      <c r="X110" s="224" t="s">
        <v>242</v>
      </c>
      <c r="Y110" s="224" t="s">
        <v>145</v>
      </c>
      <c r="Z110" s="214"/>
      <c r="AA110" s="214"/>
      <c r="AB110" s="214"/>
      <c r="AC110" s="214"/>
      <c r="AD110" s="214"/>
      <c r="AE110" s="214"/>
      <c r="AF110" s="214"/>
      <c r="AG110" s="214" t="s">
        <v>243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2" x14ac:dyDescent="0.25">
      <c r="A111" s="221"/>
      <c r="B111" s="222"/>
      <c r="C111" s="251"/>
      <c r="D111" s="243"/>
      <c r="E111" s="243"/>
      <c r="F111" s="243"/>
      <c r="G111" s="243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155</v>
      </c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x14ac:dyDescent="0.25">
      <c r="A112" s="228" t="s">
        <v>137</v>
      </c>
      <c r="B112" s="229" t="s">
        <v>108</v>
      </c>
      <c r="C112" s="247" t="s">
        <v>27</v>
      </c>
      <c r="D112" s="230"/>
      <c r="E112" s="231"/>
      <c r="F112" s="232"/>
      <c r="G112" s="232">
        <f>SUMIF(AG113:AG124,"&lt;&gt;NOR",G113:G124)</f>
        <v>0</v>
      </c>
      <c r="H112" s="232"/>
      <c r="I112" s="232">
        <f>SUM(I113:I124)</f>
        <v>0</v>
      </c>
      <c r="J112" s="232"/>
      <c r="K112" s="232">
        <f>SUM(K113:K124)</f>
        <v>0</v>
      </c>
      <c r="L112" s="232"/>
      <c r="M112" s="232">
        <f>SUM(M113:M124)</f>
        <v>0</v>
      </c>
      <c r="N112" s="231"/>
      <c r="O112" s="231">
        <f>SUM(O113:O124)</f>
        <v>0</v>
      </c>
      <c r="P112" s="231"/>
      <c r="Q112" s="231">
        <f>SUM(Q113:Q124)</f>
        <v>0</v>
      </c>
      <c r="R112" s="232"/>
      <c r="S112" s="232"/>
      <c r="T112" s="233"/>
      <c r="U112" s="227"/>
      <c r="V112" s="227">
        <f>SUM(V113:V124)</f>
        <v>0</v>
      </c>
      <c r="W112" s="227"/>
      <c r="X112" s="227"/>
      <c r="Y112" s="227"/>
      <c r="AG112" t="s">
        <v>138</v>
      </c>
    </row>
    <row r="113" spans="1:60" outlineLevel="1" x14ac:dyDescent="0.25">
      <c r="A113" s="235">
        <v>29</v>
      </c>
      <c r="B113" s="236" t="s">
        <v>258</v>
      </c>
      <c r="C113" s="248" t="s">
        <v>259</v>
      </c>
      <c r="D113" s="237" t="s">
        <v>260</v>
      </c>
      <c r="E113" s="238">
        <v>1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0</v>
      </c>
      <c r="O113" s="238">
        <f>ROUND(E113*N113,2)</f>
        <v>0</v>
      </c>
      <c r="P113" s="238">
        <v>0</v>
      </c>
      <c r="Q113" s="238">
        <f>ROUND(E113*P113,2)</f>
        <v>0</v>
      </c>
      <c r="R113" s="240"/>
      <c r="S113" s="240" t="s">
        <v>143</v>
      </c>
      <c r="T113" s="241" t="s">
        <v>218</v>
      </c>
      <c r="U113" s="224">
        <v>0</v>
      </c>
      <c r="V113" s="224">
        <f>ROUND(E113*U113,2)</f>
        <v>0</v>
      </c>
      <c r="W113" s="224"/>
      <c r="X113" s="224" t="s">
        <v>261</v>
      </c>
      <c r="Y113" s="224" t="s">
        <v>145</v>
      </c>
      <c r="Z113" s="214"/>
      <c r="AA113" s="214"/>
      <c r="AB113" s="214"/>
      <c r="AC113" s="214"/>
      <c r="AD113" s="214"/>
      <c r="AE113" s="214"/>
      <c r="AF113" s="214"/>
      <c r="AG113" s="214" t="s">
        <v>262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ht="21" outlineLevel="2" x14ac:dyDescent="0.25">
      <c r="A114" s="221"/>
      <c r="B114" s="222"/>
      <c r="C114" s="253" t="s">
        <v>263</v>
      </c>
      <c r="D114" s="246"/>
      <c r="E114" s="246"/>
      <c r="F114" s="246"/>
      <c r="G114" s="246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264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44" t="str">
        <f>C114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5">
      <c r="A115" s="221"/>
      <c r="B115" s="222"/>
      <c r="C115" s="250"/>
      <c r="D115" s="242"/>
      <c r="E115" s="242"/>
      <c r="F115" s="242"/>
      <c r="G115" s="242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155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5">
      <c r="A116" s="235">
        <v>30</v>
      </c>
      <c r="B116" s="236" t="s">
        <v>265</v>
      </c>
      <c r="C116" s="248" t="s">
        <v>266</v>
      </c>
      <c r="D116" s="237" t="s">
        <v>260</v>
      </c>
      <c r="E116" s="238">
        <v>1</v>
      </c>
      <c r="F116" s="239"/>
      <c r="G116" s="240">
        <f>ROUND(E116*F116,2)</f>
        <v>0</v>
      </c>
      <c r="H116" s="239"/>
      <c r="I116" s="240">
        <f>ROUND(E116*H116,2)</f>
        <v>0</v>
      </c>
      <c r="J116" s="239"/>
      <c r="K116" s="240">
        <f>ROUND(E116*J116,2)</f>
        <v>0</v>
      </c>
      <c r="L116" s="240">
        <v>21</v>
      </c>
      <c r="M116" s="240">
        <f>G116*(1+L116/100)</f>
        <v>0</v>
      </c>
      <c r="N116" s="238">
        <v>0</v>
      </c>
      <c r="O116" s="238">
        <f>ROUND(E116*N116,2)</f>
        <v>0</v>
      </c>
      <c r="P116" s="238">
        <v>0</v>
      </c>
      <c r="Q116" s="238">
        <f>ROUND(E116*P116,2)</f>
        <v>0</v>
      </c>
      <c r="R116" s="240"/>
      <c r="S116" s="240" t="s">
        <v>143</v>
      </c>
      <c r="T116" s="241" t="s">
        <v>218</v>
      </c>
      <c r="U116" s="224">
        <v>0</v>
      </c>
      <c r="V116" s="224">
        <f>ROUND(E116*U116,2)</f>
        <v>0</v>
      </c>
      <c r="W116" s="224"/>
      <c r="X116" s="224" t="s">
        <v>261</v>
      </c>
      <c r="Y116" s="224" t="s">
        <v>145</v>
      </c>
      <c r="Z116" s="214"/>
      <c r="AA116" s="214"/>
      <c r="AB116" s="214"/>
      <c r="AC116" s="214"/>
      <c r="AD116" s="214"/>
      <c r="AE116" s="214"/>
      <c r="AF116" s="214"/>
      <c r="AG116" s="214" t="s">
        <v>262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31.2" outlineLevel="2" x14ac:dyDescent="0.25">
      <c r="A117" s="221"/>
      <c r="B117" s="222"/>
      <c r="C117" s="253" t="s">
        <v>267</v>
      </c>
      <c r="D117" s="246"/>
      <c r="E117" s="246"/>
      <c r="F117" s="246"/>
      <c r="G117" s="246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264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44" t="str">
        <f>C117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5">
      <c r="A118" s="221"/>
      <c r="B118" s="222"/>
      <c r="C118" s="250"/>
      <c r="D118" s="242"/>
      <c r="E118" s="242"/>
      <c r="F118" s="242"/>
      <c r="G118" s="242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155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5">
      <c r="A119" s="235">
        <v>31</v>
      </c>
      <c r="B119" s="236" t="s">
        <v>268</v>
      </c>
      <c r="C119" s="248" t="s">
        <v>269</v>
      </c>
      <c r="D119" s="237" t="s">
        <v>260</v>
      </c>
      <c r="E119" s="238">
        <v>1</v>
      </c>
      <c r="F119" s="239"/>
      <c r="G119" s="240">
        <f>ROUND(E119*F119,2)</f>
        <v>0</v>
      </c>
      <c r="H119" s="239"/>
      <c r="I119" s="240">
        <f>ROUND(E119*H119,2)</f>
        <v>0</v>
      </c>
      <c r="J119" s="239"/>
      <c r="K119" s="240">
        <f>ROUND(E119*J119,2)</f>
        <v>0</v>
      </c>
      <c r="L119" s="240">
        <v>21</v>
      </c>
      <c r="M119" s="240">
        <f>G119*(1+L119/100)</f>
        <v>0</v>
      </c>
      <c r="N119" s="238">
        <v>0</v>
      </c>
      <c r="O119" s="238">
        <f>ROUND(E119*N119,2)</f>
        <v>0</v>
      </c>
      <c r="P119" s="238">
        <v>0</v>
      </c>
      <c r="Q119" s="238">
        <f>ROUND(E119*P119,2)</f>
        <v>0</v>
      </c>
      <c r="R119" s="240"/>
      <c r="S119" s="240" t="s">
        <v>143</v>
      </c>
      <c r="T119" s="241" t="s">
        <v>218</v>
      </c>
      <c r="U119" s="224">
        <v>0</v>
      </c>
      <c r="V119" s="224">
        <f>ROUND(E119*U119,2)</f>
        <v>0</v>
      </c>
      <c r="W119" s="224"/>
      <c r="X119" s="224" t="s">
        <v>261</v>
      </c>
      <c r="Y119" s="224" t="s">
        <v>145</v>
      </c>
      <c r="Z119" s="214"/>
      <c r="AA119" s="214"/>
      <c r="AB119" s="214"/>
      <c r="AC119" s="214"/>
      <c r="AD119" s="214"/>
      <c r="AE119" s="214"/>
      <c r="AF119" s="214"/>
      <c r="AG119" s="214" t="s">
        <v>262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1" outlineLevel="2" x14ac:dyDescent="0.25">
      <c r="A120" s="221"/>
      <c r="B120" s="222"/>
      <c r="C120" s="253" t="s">
        <v>270</v>
      </c>
      <c r="D120" s="246"/>
      <c r="E120" s="246"/>
      <c r="F120" s="246"/>
      <c r="G120" s="246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264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44" t="str">
        <f>C120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20" s="214"/>
      <c r="BC120" s="214"/>
      <c r="BD120" s="214"/>
      <c r="BE120" s="214"/>
      <c r="BF120" s="214"/>
      <c r="BG120" s="214"/>
      <c r="BH120" s="214"/>
    </row>
    <row r="121" spans="1:60" outlineLevel="2" x14ac:dyDescent="0.25">
      <c r="A121" s="221"/>
      <c r="B121" s="222"/>
      <c r="C121" s="250"/>
      <c r="D121" s="242"/>
      <c r="E121" s="242"/>
      <c r="F121" s="242"/>
      <c r="G121" s="242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155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5">
      <c r="A122" s="235">
        <v>32</v>
      </c>
      <c r="B122" s="236" t="s">
        <v>271</v>
      </c>
      <c r="C122" s="248" t="s">
        <v>272</v>
      </c>
      <c r="D122" s="237" t="s">
        <v>260</v>
      </c>
      <c r="E122" s="238">
        <v>1</v>
      </c>
      <c r="F122" s="239"/>
      <c r="G122" s="240">
        <f>ROUND(E122*F122,2)</f>
        <v>0</v>
      </c>
      <c r="H122" s="239"/>
      <c r="I122" s="240">
        <f>ROUND(E122*H122,2)</f>
        <v>0</v>
      </c>
      <c r="J122" s="239"/>
      <c r="K122" s="240">
        <f>ROUND(E122*J122,2)</f>
        <v>0</v>
      </c>
      <c r="L122" s="240">
        <v>21</v>
      </c>
      <c r="M122" s="240">
        <f>G122*(1+L122/100)</f>
        <v>0</v>
      </c>
      <c r="N122" s="238">
        <v>0</v>
      </c>
      <c r="O122" s="238">
        <f>ROUND(E122*N122,2)</f>
        <v>0</v>
      </c>
      <c r="P122" s="238">
        <v>0</v>
      </c>
      <c r="Q122" s="238">
        <f>ROUND(E122*P122,2)</f>
        <v>0</v>
      </c>
      <c r="R122" s="240"/>
      <c r="S122" s="240" t="s">
        <v>143</v>
      </c>
      <c r="T122" s="241" t="s">
        <v>218</v>
      </c>
      <c r="U122" s="224">
        <v>0</v>
      </c>
      <c r="V122" s="224">
        <f>ROUND(E122*U122,2)</f>
        <v>0</v>
      </c>
      <c r="W122" s="224"/>
      <c r="X122" s="224" t="s">
        <v>261</v>
      </c>
      <c r="Y122" s="224" t="s">
        <v>145</v>
      </c>
      <c r="Z122" s="214"/>
      <c r="AA122" s="214"/>
      <c r="AB122" s="214"/>
      <c r="AC122" s="214"/>
      <c r="AD122" s="214"/>
      <c r="AE122" s="214"/>
      <c r="AF122" s="214"/>
      <c r="AG122" s="214" t="s">
        <v>262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5">
      <c r="A123" s="221"/>
      <c r="B123" s="222"/>
      <c r="C123" s="253" t="s">
        <v>273</v>
      </c>
      <c r="D123" s="246"/>
      <c r="E123" s="246"/>
      <c r="F123" s="246"/>
      <c r="G123" s="246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264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5">
      <c r="A124" s="221"/>
      <c r="B124" s="222"/>
      <c r="C124" s="250"/>
      <c r="D124" s="242"/>
      <c r="E124" s="242"/>
      <c r="F124" s="242"/>
      <c r="G124" s="242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155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5">
      <c r="A125" s="228" t="s">
        <v>137</v>
      </c>
      <c r="B125" s="229" t="s">
        <v>109</v>
      </c>
      <c r="C125" s="247" t="s">
        <v>28</v>
      </c>
      <c r="D125" s="230"/>
      <c r="E125" s="231"/>
      <c r="F125" s="232"/>
      <c r="G125" s="232">
        <f>SUMIF(AG126:AG129,"&lt;&gt;NOR",G126:G129)</f>
        <v>0</v>
      </c>
      <c r="H125" s="232"/>
      <c r="I125" s="232">
        <f>SUM(I126:I129)</f>
        <v>0</v>
      </c>
      <c r="J125" s="232"/>
      <c r="K125" s="232">
        <f>SUM(K126:K129)</f>
        <v>0</v>
      </c>
      <c r="L125" s="232"/>
      <c r="M125" s="232">
        <f>SUM(M126:M129)</f>
        <v>0</v>
      </c>
      <c r="N125" s="231"/>
      <c r="O125" s="231">
        <f>SUM(O126:O129)</f>
        <v>0</v>
      </c>
      <c r="P125" s="231"/>
      <c r="Q125" s="231">
        <f>SUM(Q126:Q129)</f>
        <v>0</v>
      </c>
      <c r="R125" s="232"/>
      <c r="S125" s="232"/>
      <c r="T125" s="233"/>
      <c r="U125" s="227"/>
      <c r="V125" s="227">
        <f>SUM(V126:V129)</f>
        <v>0</v>
      </c>
      <c r="W125" s="227"/>
      <c r="X125" s="227"/>
      <c r="Y125" s="227"/>
      <c r="AG125" t="s">
        <v>138</v>
      </c>
    </row>
    <row r="126" spans="1:60" outlineLevel="1" x14ac:dyDescent="0.25">
      <c r="A126" s="235">
        <v>33</v>
      </c>
      <c r="B126" s="236" t="s">
        <v>274</v>
      </c>
      <c r="C126" s="248" t="s">
        <v>275</v>
      </c>
      <c r="D126" s="237" t="s">
        <v>260</v>
      </c>
      <c r="E126" s="238">
        <v>1</v>
      </c>
      <c r="F126" s="239"/>
      <c r="G126" s="240">
        <f>ROUND(E126*F126,2)</f>
        <v>0</v>
      </c>
      <c r="H126" s="239"/>
      <c r="I126" s="240">
        <f>ROUND(E126*H126,2)</f>
        <v>0</v>
      </c>
      <c r="J126" s="239"/>
      <c r="K126" s="240">
        <f>ROUND(E126*J126,2)</f>
        <v>0</v>
      </c>
      <c r="L126" s="240">
        <v>21</v>
      </c>
      <c r="M126" s="240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40"/>
      <c r="S126" s="240" t="s">
        <v>143</v>
      </c>
      <c r="T126" s="241" t="s">
        <v>218</v>
      </c>
      <c r="U126" s="224">
        <v>0</v>
      </c>
      <c r="V126" s="224">
        <f>ROUND(E126*U126,2)</f>
        <v>0</v>
      </c>
      <c r="W126" s="224"/>
      <c r="X126" s="224" t="s">
        <v>261</v>
      </c>
      <c r="Y126" s="224" t="s">
        <v>145</v>
      </c>
      <c r="Z126" s="214"/>
      <c r="AA126" s="214"/>
      <c r="AB126" s="214"/>
      <c r="AC126" s="214"/>
      <c r="AD126" s="214"/>
      <c r="AE126" s="214"/>
      <c r="AF126" s="214"/>
      <c r="AG126" s="214" t="s">
        <v>276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2" x14ac:dyDescent="0.25">
      <c r="A127" s="221"/>
      <c r="B127" s="222"/>
      <c r="C127" s="251"/>
      <c r="D127" s="243"/>
      <c r="E127" s="243"/>
      <c r="F127" s="243"/>
      <c r="G127" s="243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155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5">
      <c r="A128" s="235">
        <v>34</v>
      </c>
      <c r="B128" s="236" t="s">
        <v>277</v>
      </c>
      <c r="C128" s="248" t="s">
        <v>278</v>
      </c>
      <c r="D128" s="237" t="s">
        <v>260</v>
      </c>
      <c r="E128" s="238">
        <v>1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38">
        <v>0</v>
      </c>
      <c r="O128" s="238">
        <f>ROUND(E128*N128,2)</f>
        <v>0</v>
      </c>
      <c r="P128" s="238">
        <v>0</v>
      </c>
      <c r="Q128" s="238">
        <f>ROUND(E128*P128,2)</f>
        <v>0</v>
      </c>
      <c r="R128" s="240"/>
      <c r="S128" s="240" t="s">
        <v>143</v>
      </c>
      <c r="T128" s="241" t="s">
        <v>218</v>
      </c>
      <c r="U128" s="224">
        <v>0</v>
      </c>
      <c r="V128" s="224">
        <f>ROUND(E128*U128,2)</f>
        <v>0</v>
      </c>
      <c r="W128" s="224"/>
      <c r="X128" s="224" t="s">
        <v>261</v>
      </c>
      <c r="Y128" s="224" t="s">
        <v>145</v>
      </c>
      <c r="Z128" s="214"/>
      <c r="AA128" s="214"/>
      <c r="AB128" s="214"/>
      <c r="AC128" s="214"/>
      <c r="AD128" s="214"/>
      <c r="AE128" s="214"/>
      <c r="AF128" s="214"/>
      <c r="AG128" s="214" t="s">
        <v>276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5">
      <c r="A129" s="221"/>
      <c r="B129" s="222"/>
      <c r="C129" s="251"/>
      <c r="D129" s="243"/>
      <c r="E129" s="243"/>
      <c r="F129" s="243"/>
      <c r="G129" s="243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155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5">
      <c r="A130" s="3"/>
      <c r="B130" s="4"/>
      <c r="C130" s="254"/>
      <c r="D130" s="6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AE130">
        <v>15</v>
      </c>
      <c r="AF130">
        <v>21</v>
      </c>
      <c r="AG130" t="s">
        <v>123</v>
      </c>
    </row>
    <row r="131" spans="1:60" x14ac:dyDescent="0.25">
      <c r="A131" s="217"/>
      <c r="B131" s="218" t="s">
        <v>29</v>
      </c>
      <c r="C131" s="255"/>
      <c r="D131" s="219"/>
      <c r="E131" s="220"/>
      <c r="F131" s="220"/>
      <c r="G131" s="234">
        <f>G8+G26+G35+G47+G50+G53+G65+G69+G77+G92+G95+G112+G125</f>
        <v>0</v>
      </c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AE131">
        <f>SUMIF(L7:L129,AE130,G7:G129)</f>
        <v>0</v>
      </c>
      <c r="AF131">
        <f>SUMIF(L7:L129,AF130,G7:G129)</f>
        <v>0</v>
      </c>
      <c r="AG131" t="s">
        <v>279</v>
      </c>
    </row>
    <row r="132" spans="1:60" x14ac:dyDescent="0.25">
      <c r="C132" s="256"/>
      <c r="D132" s="10"/>
      <c r="AG132" t="s">
        <v>280</v>
      </c>
    </row>
    <row r="133" spans="1:60" x14ac:dyDescent="0.25">
      <c r="D133" s="10"/>
    </row>
    <row r="134" spans="1:60" x14ac:dyDescent="0.25">
      <c r="D134" s="10"/>
    </row>
    <row r="135" spans="1:60" x14ac:dyDescent="0.25">
      <c r="D135" s="10"/>
    </row>
    <row r="136" spans="1:60" x14ac:dyDescent="0.25">
      <c r="D136" s="10"/>
    </row>
    <row r="137" spans="1:60" x14ac:dyDescent="0.25">
      <c r="D137" s="10"/>
    </row>
    <row r="138" spans="1:60" x14ac:dyDescent="0.25">
      <c r="D138" s="10"/>
    </row>
    <row r="139" spans="1:60" x14ac:dyDescent="0.25">
      <c r="D139" s="10"/>
    </row>
    <row r="140" spans="1:60" x14ac:dyDescent="0.25">
      <c r="D140" s="10"/>
    </row>
    <row r="141" spans="1:60" x14ac:dyDescent="0.25">
      <c r="D141" s="10"/>
    </row>
    <row r="142" spans="1:60" x14ac:dyDescent="0.25">
      <c r="D142" s="10"/>
    </row>
    <row r="143" spans="1:60" x14ac:dyDescent="0.25">
      <c r="D143" s="10"/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mg4WmBY/BuU9XQC+W7IgoaaCVx30TTBnjuzmDh0Sm3ZhB9EtftV+cyDuKZJ3lYpvh4G/jBayJRyNfBE52NOCJQ==" saltValue="EeJDGi77gM54h5e7jpZarw==" spinCount="100000" sheet="1" formatRows="0"/>
  <mergeCells count="45">
    <mergeCell ref="C124:G124"/>
    <mergeCell ref="C127:G127"/>
    <mergeCell ref="C129:G129"/>
    <mergeCell ref="C115:G115"/>
    <mergeCell ref="C117:G117"/>
    <mergeCell ref="C118:G118"/>
    <mergeCell ref="C120:G120"/>
    <mergeCell ref="C121:G121"/>
    <mergeCell ref="C123:G123"/>
    <mergeCell ref="C103:G103"/>
    <mergeCell ref="C105:G105"/>
    <mergeCell ref="C107:G107"/>
    <mergeCell ref="C109:G109"/>
    <mergeCell ref="C111:G111"/>
    <mergeCell ref="C114:G114"/>
    <mergeCell ref="C88:G88"/>
    <mergeCell ref="C91:G91"/>
    <mergeCell ref="C94:G94"/>
    <mergeCell ref="C97:G97"/>
    <mergeCell ref="C99:G99"/>
    <mergeCell ref="C101:G101"/>
    <mergeCell ref="C67:G67"/>
    <mergeCell ref="C68:G68"/>
    <mergeCell ref="C71:G71"/>
    <mergeCell ref="C73:G73"/>
    <mergeCell ref="C75:G75"/>
    <mergeCell ref="C76:G76"/>
    <mergeCell ref="C46:G46"/>
    <mergeCell ref="C49:G49"/>
    <mergeCell ref="C52:G52"/>
    <mergeCell ref="C58:G58"/>
    <mergeCell ref="C60:G60"/>
    <mergeCell ref="C64:G64"/>
    <mergeCell ref="C22:G22"/>
    <mergeCell ref="C25:G25"/>
    <mergeCell ref="C31:G31"/>
    <mergeCell ref="C34:G34"/>
    <mergeCell ref="C37:G37"/>
    <mergeCell ref="C42:G42"/>
    <mergeCell ref="A1:G1"/>
    <mergeCell ref="C2:G2"/>
    <mergeCell ref="C3:G3"/>
    <mergeCell ref="C4:G4"/>
    <mergeCell ref="C17:G17"/>
    <mergeCell ref="C19:G1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SO.01 SO.01.3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'SO.01 SO.01.3 Pol'!Názvy_tisku</vt:lpstr>
      <vt:lpstr>oadresa</vt:lpstr>
      <vt:lpstr>Stavba!Objednatel</vt:lpstr>
      <vt:lpstr>Stavba!Objekt</vt:lpstr>
      <vt:lpstr>'SO.01 SO.01.3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Ferebauer</dc:creator>
  <cp:lastModifiedBy>Pavel Ferebauer</cp:lastModifiedBy>
  <cp:lastPrinted>2019-03-19T12:27:02Z</cp:lastPrinted>
  <dcterms:created xsi:type="dcterms:W3CDTF">2009-04-08T07:15:50Z</dcterms:created>
  <dcterms:modified xsi:type="dcterms:W3CDTF">2022-12-20T09:01:21Z</dcterms:modified>
</cp:coreProperties>
</file>